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350" activeTab="1"/>
  </bookViews>
  <sheets>
    <sheet name="Hoja1" sheetId="1" r:id="rId1"/>
    <sheet name="ex 1" sheetId="2" r:id="rId2"/>
    <sheet name="Hoja2" sheetId="3" r:id="rId3"/>
    <sheet name="Hoja3" sheetId="4" r:id="rId4"/>
  </sheets>
  <definedNames/>
  <calcPr fullCalcOnLoad="1"/>
</workbook>
</file>

<file path=xl/sharedStrings.xml><?xml version="1.0" encoding="utf-8"?>
<sst xmlns="http://schemas.openxmlformats.org/spreadsheetml/2006/main" count="124" uniqueCount="76">
  <si>
    <t>Con base en los estados financieros históricos y los datos históricos, desagregue el crecimiento de las ventas en sus tres componentes: inflación, aumento de volumen y aumento real de precios. Calcule el valor de las ventas del año 6. Explique en detalle cómo lo hace.</t>
  </si>
  <si>
    <t>Estime la componente de riesgo de la rentabilidad de las inversiones temporales y que se puede utilizar en la proyección. Con base en ese dato y las variables de entrada proyectadas, calcule la tasa de interés que se espera que la empresa reciba por sus inversiones temporales en el año 9. Explique en detalle ese cálculo.</t>
  </si>
  <si>
    <t>Modele, como si estuviera en una hoja de EXCEL, el cálculo del impuesto del año 8. Es decir, escriba la fórmula de Excel que le permitirá hacer ese cálculo y que garantice obtener el valor correcto para CUALQUIIER resultado de utilidades. Con esa fórmula, calcule el valor  que aparece en la proyección del año 7.</t>
  </si>
  <si>
    <t>Si se supone que el nivel de efectivo de la empresa está relacionado con las ventas, Muestre cómo se calcula el efectivo que se espera tener en el año 9. Explique cómo lo hace</t>
  </si>
  <si>
    <t>¿Qué deben hacer?</t>
  </si>
  <si>
    <t>Check</t>
  </si>
  <si>
    <t>Total Liabilities and equity. Total pasivos y patrimonio</t>
  </si>
  <si>
    <t>Repurchase of equity. Recompra de acciones</t>
  </si>
  <si>
    <t>Current year Net Income. Utilidades del ejercicio</t>
  </si>
  <si>
    <t>Retained earnings. Utilidades retenidas</t>
  </si>
  <si>
    <t>Equity investment. Inversión de capital</t>
  </si>
  <si>
    <t>Total Liabilities. Pasivos totales</t>
  </si>
  <si>
    <t>Long term debt. Deuda largo plazo</t>
  </si>
  <si>
    <t>Current liabilities. Pasivos corrientes</t>
  </si>
  <si>
    <t>Short term debt. Deuda a corto plazo</t>
  </si>
  <si>
    <t>Accounts Payable AP. Cuentas por pagar, CxP</t>
  </si>
  <si>
    <t>Liabilities and equity. Pasivos y patrimonio</t>
  </si>
  <si>
    <t>Total</t>
  </si>
  <si>
    <t>Total fixed assets. Total de activos fijos netos</t>
  </si>
  <si>
    <t>Current assets. Activos corrientes</t>
  </si>
  <si>
    <t>ST investments. Inversiones temporales</t>
  </si>
  <si>
    <t>Inventory. Inventario</t>
  </si>
  <si>
    <t>Accounts Receivable AR. Cuentas por cobrar CxC</t>
  </si>
  <si>
    <t>Cash. Caja y bancos</t>
  </si>
  <si>
    <t>Assets. Activos</t>
  </si>
  <si>
    <t>Balance Sheet. Balance general</t>
  </si>
  <si>
    <t>D</t>
  </si>
  <si>
    <t>C</t>
  </si>
  <si>
    <t>Net Income. Utilidad neta</t>
  </si>
  <si>
    <t>Income Taxes. Impuesto de renta</t>
  </si>
  <si>
    <t>Earnings BeforeTaxes EBT, Utilidad antes de impuestos</t>
  </si>
  <si>
    <t>Return (interest) from ST investment. Interés recibido</t>
  </si>
  <si>
    <t>Interest payments. Gastos financieros (pago de intereses)</t>
  </si>
  <si>
    <t>Earnings Before Interest and Taxes (EBIT)</t>
  </si>
  <si>
    <t>Depreciation</t>
  </si>
  <si>
    <t>Administrative and selling expenses</t>
  </si>
  <si>
    <t>Overhead expenses</t>
  </si>
  <si>
    <t>Gross Income</t>
  </si>
  <si>
    <t>COGS</t>
  </si>
  <si>
    <t>Sales revenues</t>
  </si>
  <si>
    <t>Income Statement. Estado de resultados</t>
  </si>
  <si>
    <t>Estados financieros proyectados</t>
  </si>
  <si>
    <t>Tasa de Impuesto</t>
  </si>
  <si>
    <t>Real interest rate. Tasa de interés real</t>
  </si>
  <si>
    <t>Inflation rate. Tasa de inflación</t>
  </si>
  <si>
    <t>Proyecciones de ciertas variables de entrada</t>
  </si>
  <si>
    <t>IS</t>
  </si>
  <si>
    <t>ID</t>
  </si>
  <si>
    <t>CB</t>
  </si>
  <si>
    <t>IT</t>
  </si>
  <si>
    <t>Year</t>
  </si>
  <si>
    <t>Estados financieros históricos</t>
  </si>
  <si>
    <t>Crecimiento real (en unidades) histórico de la empresa</t>
  </si>
  <si>
    <t>año 9</t>
  </si>
  <si>
    <t>Fórmula:</t>
  </si>
  <si>
    <t>Rit-Rf</t>
  </si>
  <si>
    <t>Tasa de interés de bonos del gobierno, Rf</t>
  </si>
  <si>
    <t>Año 9</t>
  </si>
  <si>
    <t>Efectivot/ventast</t>
  </si>
  <si>
    <t>Impuestot/UAIt</t>
  </si>
  <si>
    <t>Rit=Interés recibt/InvTempt</t>
  </si>
  <si>
    <t>Promedio</t>
  </si>
  <si>
    <t>Aumento en vts =Vtst/vts(t-1) - 1</t>
  </si>
  <si>
    <t>Este aumento se compone de inflación, aumento de volumen y aumento real de precios. Aum real = (1+aum nom)/((1+infl)*(1+aum vol)-1</t>
  </si>
  <si>
    <t>Aumento nominal del año 6</t>
  </si>
  <si>
    <t>Promedio crec histórico</t>
  </si>
  <si>
    <t>Vts año 6</t>
  </si>
  <si>
    <t>Datos correctos de inflación</t>
  </si>
  <si>
    <t>OJO ATENCION</t>
  </si>
  <si>
    <t>En los datos de entrada hubo un error de escritura en la inflación de los años 6 a 10. Se calificará el procedimiento. Si se obtuvo la misma respuesta de la fila 101 está bien aunque no coincida con el valor de la proyección.</t>
  </si>
  <si>
    <t xml:space="preserve"> =SI(F64&lt;0;0;F64*J96)</t>
  </si>
  <si>
    <t>Calcular el % de efectivo histórico sobre ventas históricas, calcule el promedio y aplíquelo a las ventas del año 9</t>
  </si>
  <si>
    <t>Calcular el promedio del % de impuestos con los EEFF históricos, ver en el pdf la fórmula y aplicarla a los datos del año 7. El promedio de esta tasa se incluiría en la fila donde se indica la tasa de impuestos.</t>
  </si>
  <si>
    <t>Año 7</t>
  </si>
  <si>
    <t>Calcule la Rentabilidad de la inversión temporal para años 1 a 5 restar Rf, promediar y aplicar al año 9.</t>
  </si>
  <si>
    <t>Ya se tiene la inflación y el crecimiento histórico, calc promedio de crec histórico, calc crec nominal y despejar lo que falta que es aumento real de precios y calcular el promedio del aum real de precios aplicar a año 6</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</si>
</sst>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
    <numFmt numFmtId="173" formatCode="0.0%"/>
    <numFmt numFmtId="174" formatCode="#,##0.0"/>
    <numFmt numFmtId="175" formatCode="_ * #,##0.0_ ;_ * \-#,##0.0_ ;_ * &quot;-&quot;??_ ;_ @_ "/>
    <numFmt numFmtId="176" formatCode="#,##0.000000"/>
    <numFmt numFmtId="177" formatCode="#,##0.00000"/>
    <numFmt numFmtId="178" formatCode="#,##0.0000"/>
    <numFmt numFmtId="179" formatCode="#,##0.000"/>
    <numFmt numFmtId="180" formatCode="0.0"/>
    <numFmt numFmtId="181" formatCode="0.000000"/>
    <numFmt numFmtId="182" formatCode="0.00000"/>
    <numFmt numFmtId="183" formatCode="0.0000"/>
    <numFmt numFmtId="184" formatCode="0.000"/>
    <numFmt numFmtId="185" formatCode="0.0000000"/>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25">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sz val="11"/>
      <name val="Times New Roman"/>
      <family val="1"/>
    </font>
    <font>
      <b/>
      <sz val="11"/>
      <name val="Times New Roman"/>
      <family val="1"/>
    </font>
    <font>
      <sz val="10"/>
      <name val="Courier"/>
      <family val="3"/>
    </font>
    <font>
      <sz val="8"/>
      <name val="Calibri"/>
      <family val="2"/>
    </font>
    <font>
      <sz val="11"/>
      <color indexed="10"/>
      <name val="Times New Roman"/>
      <family val="1"/>
    </font>
    <font>
      <b/>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 fillId="4" borderId="0" applyNumberFormat="0" applyBorder="0" applyAlignment="0" applyProtection="0"/>
    <xf numFmtId="0" fontId="10" fillId="16" borderId="1" applyNumberFormat="0" applyAlignment="0" applyProtection="0"/>
    <xf numFmtId="0" fontId="12" fillId="17" borderId="2" applyNumberFormat="0" applyAlignment="0" applyProtection="0"/>
    <xf numFmtId="0" fontId="11" fillId="0" borderId="3" applyNumberFormat="0" applyFill="0" applyAlignment="0" applyProtection="0"/>
    <xf numFmtId="0" fontId="4"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0" fontId="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1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22" borderId="0" applyNumberFormat="0" applyBorder="0" applyAlignment="0" applyProtection="0"/>
    <xf numFmtId="0" fontId="17" fillId="0" borderId="0">
      <alignment/>
      <protection/>
    </xf>
    <xf numFmtId="0" fontId="18" fillId="0" borderId="0">
      <alignment/>
      <protection/>
    </xf>
    <xf numFmtId="181" fontId="21" fillId="0" borderId="0">
      <alignment/>
      <protection/>
    </xf>
    <xf numFmtId="0" fontId="0" fillId="23" borderId="4" applyNumberFormat="0" applyFont="0" applyAlignment="0" applyProtection="0"/>
    <xf numFmtId="9" fontId="0" fillId="0" borderId="0" applyFont="0" applyFill="0" applyBorder="0" applyAlignment="0" applyProtection="0"/>
    <xf numFmtId="9" fontId="17" fillId="0" borderId="0" applyFont="0" applyFill="0" applyBorder="0" applyAlignment="0" applyProtection="0"/>
    <xf numFmtId="0" fontId="9"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15" fillId="0" borderId="9" applyNumberFormat="0" applyFill="0" applyAlignment="0" applyProtection="0"/>
  </cellStyleXfs>
  <cellXfs count="43">
    <xf numFmtId="0" fontId="0" fillId="0" borderId="0" xfId="0" applyAlignment="1">
      <alignment/>
    </xf>
    <xf numFmtId="0" fontId="19" fillId="24" borderId="0" xfId="53" applyFont="1" applyFill="1">
      <alignment/>
      <protection/>
    </xf>
    <xf numFmtId="0" fontId="19" fillId="0" borderId="0" xfId="52" applyFont="1" applyBorder="1" applyAlignment="1" quotePrefix="1">
      <alignment horizontal="left" vertical="top" wrapText="1"/>
      <protection/>
    </xf>
    <xf numFmtId="0" fontId="19" fillId="0" borderId="0" xfId="52" applyFont="1" applyBorder="1" applyAlignment="1">
      <alignment horizontal="left" vertical="top" wrapText="1"/>
      <protection/>
    </xf>
    <xf numFmtId="0" fontId="19" fillId="0" borderId="0" xfId="53" applyFont="1" applyAlignment="1" quotePrefix="1">
      <alignment horizontal="left" wrapText="1"/>
      <protection/>
    </xf>
    <xf numFmtId="0" fontId="19" fillId="7" borderId="0" xfId="53" applyFont="1" applyFill="1" applyAlignment="1" quotePrefix="1">
      <alignment horizontal="left" wrapText="1"/>
      <protection/>
    </xf>
    <xf numFmtId="0" fontId="20" fillId="0" borderId="0" xfId="52" applyFont="1" applyBorder="1" applyAlignment="1" quotePrefix="1">
      <alignment horizontal="left" wrapText="1"/>
      <protection/>
    </xf>
    <xf numFmtId="0" fontId="19" fillId="0" borderId="0" xfId="52" applyFont="1" applyBorder="1" applyAlignment="1" quotePrefix="1">
      <alignment horizontal="left" wrapText="1"/>
      <protection/>
    </xf>
    <xf numFmtId="0" fontId="20" fillId="0" borderId="0" xfId="52" applyFont="1" applyBorder="1" applyAlignment="1">
      <alignment horizontal="left" wrapText="1"/>
      <protection/>
    </xf>
    <xf numFmtId="0" fontId="19" fillId="0" borderId="0" xfId="53" applyFont="1" applyAlignment="1">
      <alignment wrapText="1"/>
      <protection/>
    </xf>
    <xf numFmtId="0" fontId="19" fillId="0" borderId="0" xfId="52" applyFont="1" applyBorder="1" applyAlignment="1">
      <alignment horizontal="left" wrapText="1"/>
      <protection/>
    </xf>
    <xf numFmtId="0" fontId="19" fillId="0" borderId="0" xfId="53" applyFont="1" applyAlignment="1">
      <alignment horizontal="left" wrapText="1"/>
      <protection/>
    </xf>
    <xf numFmtId="0" fontId="19" fillId="0" borderId="0" xfId="52" applyFont="1">
      <alignment/>
      <protection/>
    </xf>
    <xf numFmtId="1" fontId="19" fillId="0" borderId="0" xfId="53" applyNumberFormat="1" applyFont="1" applyAlignment="1">
      <alignment horizontal="center"/>
      <protection/>
    </xf>
    <xf numFmtId="0" fontId="19" fillId="0" borderId="0" xfId="53" applyFont="1" applyAlignment="1">
      <alignment/>
      <protection/>
    </xf>
    <xf numFmtId="10" fontId="19" fillId="16" borderId="0" xfId="57" applyNumberFormat="1" applyFont="1" applyFill="1" applyAlignment="1">
      <alignment/>
    </xf>
    <xf numFmtId="0" fontId="19" fillId="0" borderId="0" xfId="52" applyFont="1" applyAlignment="1">
      <alignment horizontal="center"/>
      <protection/>
    </xf>
    <xf numFmtId="0" fontId="19" fillId="0" borderId="0" xfId="53" applyFont="1">
      <alignment/>
      <protection/>
    </xf>
    <xf numFmtId="4" fontId="19" fillId="0" borderId="0" xfId="53" applyNumberFormat="1" applyFont="1">
      <alignment/>
      <protection/>
    </xf>
    <xf numFmtId="4" fontId="19" fillId="0" borderId="0" xfId="52" applyNumberFormat="1" applyFont="1">
      <alignment/>
      <protection/>
    </xf>
    <xf numFmtId="0" fontId="19" fillId="0" borderId="0" xfId="52" applyFont="1" applyAlignment="1">
      <alignment wrapText="1"/>
      <protection/>
    </xf>
    <xf numFmtId="4" fontId="19" fillId="0" borderId="0" xfId="54" applyNumberFormat="1" applyFont="1" applyFill="1" applyProtection="1">
      <alignment/>
      <protection/>
    </xf>
    <xf numFmtId="174" fontId="19" fillId="0" borderId="0" xfId="53" applyNumberFormat="1" applyFont="1">
      <alignment/>
      <protection/>
    </xf>
    <xf numFmtId="173" fontId="19" fillId="0" borderId="0" xfId="57" applyNumberFormat="1" applyFont="1" applyFill="1" applyAlignment="1">
      <alignment/>
    </xf>
    <xf numFmtId="0" fontId="19" fillId="0" borderId="0" xfId="52" applyFont="1" applyAlignment="1">
      <alignment/>
      <protection/>
    </xf>
    <xf numFmtId="1" fontId="19" fillId="0" borderId="0" xfId="53" applyNumberFormat="1" applyFont="1" applyAlignment="1">
      <alignment horizontal="center" wrapText="1"/>
      <protection/>
    </xf>
    <xf numFmtId="2" fontId="19" fillId="0" borderId="0" xfId="52" applyNumberFormat="1" applyFont="1">
      <alignment/>
      <protection/>
    </xf>
    <xf numFmtId="175" fontId="23" fillId="0" borderId="0" xfId="48" applyNumberFormat="1" applyFont="1" applyAlignment="1">
      <alignment wrapText="1"/>
    </xf>
    <xf numFmtId="4" fontId="23" fillId="0" borderId="0" xfId="48" applyNumberFormat="1" applyFont="1" applyAlignment="1">
      <alignment wrapText="1"/>
    </xf>
    <xf numFmtId="174" fontId="19" fillId="0" borderId="0" xfId="52" applyNumberFormat="1" applyFont="1">
      <alignment/>
      <protection/>
    </xf>
    <xf numFmtId="173" fontId="19" fillId="16" borderId="0" xfId="57" applyNumberFormat="1" applyFont="1" applyFill="1" applyAlignment="1">
      <alignment/>
    </xf>
    <xf numFmtId="43" fontId="19" fillId="0" borderId="0" xfId="52" applyNumberFormat="1" applyFont="1">
      <alignment/>
      <protection/>
    </xf>
    <xf numFmtId="173" fontId="19" fillId="0" borderId="0" xfId="53" applyNumberFormat="1" applyFont="1" applyAlignment="1">
      <alignment horizontal="center"/>
      <protection/>
    </xf>
    <xf numFmtId="0" fontId="24" fillId="0" borderId="0" xfId="52" applyFont="1" applyAlignment="1">
      <alignment horizontal="left" wrapText="1" indent="1"/>
      <protection/>
    </xf>
    <xf numFmtId="0" fontId="20" fillId="0" borderId="0" xfId="52" applyFont="1" applyAlignment="1">
      <alignment horizontal="left" wrapText="1" indent="1"/>
      <protection/>
    </xf>
    <xf numFmtId="0" fontId="24" fillId="0" borderId="0" xfId="52" applyFont="1" applyAlignment="1">
      <alignment horizontal="left" vertical="top" wrapText="1"/>
      <protection/>
    </xf>
    <xf numFmtId="10" fontId="19" fillId="0" borderId="0" xfId="56" applyNumberFormat="1" applyFont="1" applyAlignment="1">
      <alignment/>
    </xf>
    <xf numFmtId="10" fontId="19" fillId="0" borderId="0" xfId="52" applyNumberFormat="1" applyFont="1">
      <alignment/>
      <protection/>
    </xf>
    <xf numFmtId="0" fontId="24" fillId="0" borderId="0" xfId="52" applyFont="1" applyAlignment="1" quotePrefix="1">
      <alignment horizontal="left" vertical="top" wrapText="1"/>
      <protection/>
    </xf>
    <xf numFmtId="0" fontId="19" fillId="0" borderId="0" xfId="52" applyFont="1" applyAlignment="1">
      <alignment vertical="top"/>
      <protection/>
    </xf>
    <xf numFmtId="0" fontId="24" fillId="0" borderId="0" xfId="52" applyFont="1" applyAlignment="1" quotePrefix="1">
      <alignment horizontal="left" wrapText="1" indent="1"/>
      <protection/>
    </xf>
    <xf numFmtId="4" fontId="24" fillId="0" borderId="0" xfId="52" applyNumberFormat="1" applyFont="1">
      <alignment/>
      <protection/>
    </xf>
    <xf numFmtId="0" fontId="19" fillId="0" borderId="0" xfId="52" applyFont="1" applyAlignment="1" quotePrefix="1">
      <alignment horizontal="lef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_complex example terminal value for inflation ch" xfId="53"/>
    <cellStyle name="Normal_flujoversion99sincircymacro"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P103"/>
  <sheetViews>
    <sheetView tabSelected="1" zoomScale="75" zoomScaleNormal="75" zoomScalePageLayoutView="0" workbookViewId="0" topLeftCell="B1">
      <pane xSplit="1" ySplit="1" topLeftCell="E94" activePane="bottomRight" state="frozen"/>
      <selection pane="topLeft" activeCell="B1" sqref="B1"/>
      <selection pane="topRight" activeCell="C1" sqref="C1"/>
      <selection pane="bottomLeft" activeCell="B2" sqref="B2"/>
      <selection pane="bottomRight" activeCell="B1" sqref="B1"/>
    </sheetView>
  </sheetViews>
  <sheetFormatPr defaultColWidth="11.421875" defaultRowHeight="15"/>
  <cols>
    <col min="1" max="1" width="11.421875" style="12" customWidth="1"/>
    <col min="2" max="2" width="62.421875" style="12" customWidth="1"/>
    <col min="3" max="3" width="20.57421875" style="12" customWidth="1"/>
    <col min="4" max="4" width="35.00390625" style="12" customWidth="1"/>
    <col min="5" max="9" width="11.421875" style="12" customWidth="1"/>
    <col min="10" max="10" width="12.7109375" style="12" customWidth="1"/>
    <col min="11" max="12" width="11.421875" style="12" customWidth="1"/>
    <col min="13" max="13" width="10.57421875" style="12" bestFit="1" customWidth="1"/>
    <col min="14" max="14" width="23.00390625" style="12" customWidth="1"/>
    <col min="15" max="15" width="6.57421875" style="12" bestFit="1" customWidth="1"/>
    <col min="16" max="16" width="5.57421875" style="12" bestFit="1" customWidth="1"/>
    <col min="17" max="16384" width="11.421875" style="12" customWidth="1"/>
  </cols>
  <sheetData>
    <row r="1" spans="3:9" ht="15">
      <c r="C1" s="13" t="s">
        <v>50</v>
      </c>
      <c r="D1" s="13">
        <v>0</v>
      </c>
      <c r="E1" s="13">
        <v>1</v>
      </c>
      <c r="F1" s="13">
        <v>2</v>
      </c>
      <c r="G1" s="13">
        <v>3</v>
      </c>
      <c r="H1" s="13">
        <v>4</v>
      </c>
      <c r="I1" s="13">
        <v>5</v>
      </c>
    </row>
    <row r="2" spans="2:9" s="16" customFormat="1" ht="15">
      <c r="B2" s="4" t="s">
        <v>44</v>
      </c>
      <c r="C2" s="14"/>
      <c r="D2" s="12"/>
      <c r="E2" s="15">
        <v>0.06</v>
      </c>
      <c r="F2" s="15">
        <v>0.055</v>
      </c>
      <c r="G2" s="15">
        <v>0.055</v>
      </c>
      <c r="H2" s="15">
        <v>0.05</v>
      </c>
      <c r="I2" s="15">
        <v>0.045</v>
      </c>
    </row>
    <row r="3" spans="2:9" s="16" customFormat="1" ht="15">
      <c r="B3" s="4" t="s">
        <v>43</v>
      </c>
      <c r="C3" s="14"/>
      <c r="D3" s="17"/>
      <c r="E3" s="15">
        <v>0.02</v>
      </c>
      <c r="F3" s="15">
        <v>0.03</v>
      </c>
      <c r="G3" s="15">
        <v>0.04</v>
      </c>
      <c r="H3" s="15">
        <v>0.01</v>
      </c>
      <c r="I3" s="15">
        <v>0.02</v>
      </c>
    </row>
    <row r="4" spans="2:9" s="16" customFormat="1" ht="15">
      <c r="B4" s="4" t="s">
        <v>52</v>
      </c>
      <c r="C4" s="14"/>
      <c r="D4" s="17"/>
      <c r="E4" s="15">
        <v>0</v>
      </c>
      <c r="F4" s="15">
        <v>0.008</v>
      </c>
      <c r="G4" s="15">
        <v>0.017</v>
      </c>
      <c r="H4" s="15">
        <v>0.015</v>
      </c>
      <c r="I4" s="15">
        <v>0.021</v>
      </c>
    </row>
    <row r="5" spans="2:9" s="16" customFormat="1" ht="15">
      <c r="B5" s="11" t="s">
        <v>56</v>
      </c>
      <c r="C5" s="14"/>
      <c r="D5" s="17"/>
      <c r="E5" s="15">
        <v>0.08120000000000016</v>
      </c>
      <c r="F5" s="15">
        <v>0.0866499999999999</v>
      </c>
      <c r="G5" s="15">
        <v>0.09719999999999995</v>
      </c>
      <c r="H5" s="15">
        <v>0.0605</v>
      </c>
      <c r="I5" s="15">
        <v>0.06589999999999985</v>
      </c>
    </row>
    <row r="6" ht="15">
      <c r="B6" s="12" t="s">
        <v>51</v>
      </c>
    </row>
    <row r="7" spans="2:9" ht="15">
      <c r="B7" s="5" t="s">
        <v>40</v>
      </c>
      <c r="C7" s="13" t="s">
        <v>50</v>
      </c>
      <c r="D7" s="13">
        <v>0</v>
      </c>
      <c r="E7" s="13">
        <v>1</v>
      </c>
      <c r="F7" s="13">
        <v>2</v>
      </c>
      <c r="G7" s="13">
        <v>3</v>
      </c>
      <c r="H7" s="13">
        <v>4</v>
      </c>
      <c r="I7" s="13">
        <v>5</v>
      </c>
    </row>
    <row r="8" spans="2:11" ht="15">
      <c r="B8" s="10" t="s">
        <v>39</v>
      </c>
      <c r="C8" s="14"/>
      <c r="D8" s="17"/>
      <c r="E8" s="18">
        <v>381.45</v>
      </c>
      <c r="F8" s="18">
        <v>410.11</v>
      </c>
      <c r="G8" s="18">
        <v>444.42</v>
      </c>
      <c r="H8" s="18">
        <v>479.32</v>
      </c>
      <c r="I8" s="18">
        <v>515.5</v>
      </c>
      <c r="J8" s="19"/>
      <c r="K8" s="19"/>
    </row>
    <row r="9" spans="2:11" ht="15">
      <c r="B9" s="10" t="s">
        <v>38</v>
      </c>
      <c r="C9" s="14"/>
      <c r="D9" s="17"/>
      <c r="E9" s="18">
        <v>270.35</v>
      </c>
      <c r="F9" s="18">
        <v>289.23</v>
      </c>
      <c r="G9" s="18">
        <v>312.55</v>
      </c>
      <c r="H9" s="18">
        <v>334.75</v>
      </c>
      <c r="I9" s="18">
        <v>358.86</v>
      </c>
      <c r="J9" s="19"/>
      <c r="K9" s="19"/>
    </row>
    <row r="10" spans="2:11" ht="15">
      <c r="B10" s="8" t="s">
        <v>37</v>
      </c>
      <c r="C10" s="14"/>
      <c r="D10" s="17"/>
      <c r="E10" s="18">
        <v>111.1</v>
      </c>
      <c r="F10" s="18">
        <v>120.88</v>
      </c>
      <c r="G10" s="18">
        <v>131.87</v>
      </c>
      <c r="H10" s="18">
        <v>144.57</v>
      </c>
      <c r="I10" s="18">
        <v>156.64</v>
      </c>
      <c r="J10" s="19"/>
      <c r="K10" s="19"/>
    </row>
    <row r="11" spans="2:11" ht="15">
      <c r="B11" s="8" t="s">
        <v>36</v>
      </c>
      <c r="C11" s="14"/>
      <c r="D11" s="17"/>
      <c r="E11" s="18">
        <v>23.44</v>
      </c>
      <c r="F11" s="18">
        <v>24.97</v>
      </c>
      <c r="G11" s="18">
        <v>26.45</v>
      </c>
      <c r="H11" s="18">
        <v>28</v>
      </c>
      <c r="I11" s="18">
        <v>29.61</v>
      </c>
      <c r="J11" s="19"/>
      <c r="K11" s="19"/>
    </row>
    <row r="12" spans="2:11" ht="15">
      <c r="B12" s="9" t="s">
        <v>35</v>
      </c>
      <c r="C12" s="14"/>
      <c r="D12" s="17"/>
      <c r="E12" s="18">
        <v>52.52</v>
      </c>
      <c r="F12" s="18">
        <v>56.49</v>
      </c>
      <c r="G12" s="18">
        <v>60.72</v>
      </c>
      <c r="H12" s="18">
        <v>64.98</v>
      </c>
      <c r="I12" s="18">
        <v>69.19</v>
      </c>
      <c r="J12" s="19"/>
      <c r="K12" s="19"/>
    </row>
    <row r="13" spans="2:11" ht="15">
      <c r="B13" s="7" t="s">
        <v>34</v>
      </c>
      <c r="C13" s="14"/>
      <c r="D13" s="17"/>
      <c r="E13" s="18">
        <v>11.25</v>
      </c>
      <c r="F13" s="18">
        <v>11.25</v>
      </c>
      <c r="G13" s="18">
        <v>11.25</v>
      </c>
      <c r="H13" s="18">
        <v>11.25</v>
      </c>
      <c r="I13" s="18">
        <v>14.08</v>
      </c>
      <c r="J13" s="19"/>
      <c r="K13" s="19"/>
    </row>
    <row r="14" spans="2:11" ht="15">
      <c r="B14" s="8" t="s">
        <v>33</v>
      </c>
      <c r="C14" s="14"/>
      <c r="D14" s="17"/>
      <c r="E14" s="18">
        <v>23.89</v>
      </c>
      <c r="F14" s="18">
        <v>28.16</v>
      </c>
      <c r="G14" s="18">
        <v>33.45</v>
      </c>
      <c r="H14" s="18">
        <v>40.34</v>
      </c>
      <c r="I14" s="18">
        <v>43.77</v>
      </c>
      <c r="J14" s="19"/>
      <c r="K14" s="19"/>
    </row>
    <row r="15" spans="2:11" ht="15">
      <c r="B15" s="7" t="s">
        <v>32</v>
      </c>
      <c r="C15" s="14"/>
      <c r="D15" s="17"/>
      <c r="E15" s="18">
        <v>8.27</v>
      </c>
      <c r="F15" s="18">
        <v>5</v>
      </c>
      <c r="G15" s="18">
        <v>3.64</v>
      </c>
      <c r="H15" s="18">
        <v>1.97</v>
      </c>
      <c r="I15" s="18">
        <v>6.38</v>
      </c>
      <c r="J15" s="19"/>
      <c r="K15" s="19"/>
    </row>
    <row r="16" spans="2:11" ht="15">
      <c r="B16" s="7" t="s">
        <v>31</v>
      </c>
      <c r="C16" s="14"/>
      <c r="D16" s="17"/>
      <c r="E16" s="18">
        <v>0</v>
      </c>
      <c r="F16" s="18">
        <v>0</v>
      </c>
      <c r="G16" s="18">
        <v>0.71</v>
      </c>
      <c r="H16" s="18">
        <v>1.62</v>
      </c>
      <c r="I16" s="18">
        <v>0</v>
      </c>
      <c r="J16" s="19"/>
      <c r="K16" s="19"/>
    </row>
    <row r="17" spans="2:11" ht="15">
      <c r="B17" s="7" t="s">
        <v>30</v>
      </c>
      <c r="C17" s="14"/>
      <c r="D17" s="20"/>
      <c r="E17" s="18">
        <v>15.63</v>
      </c>
      <c r="F17" s="18">
        <v>23.16</v>
      </c>
      <c r="G17" s="18">
        <v>30.52</v>
      </c>
      <c r="H17" s="18">
        <v>39.98</v>
      </c>
      <c r="I17" s="18">
        <v>37.39</v>
      </c>
      <c r="J17" s="19"/>
      <c r="K17" s="19"/>
    </row>
    <row r="18" spans="2:11" ht="15">
      <c r="B18" s="7" t="s">
        <v>29</v>
      </c>
      <c r="C18" s="14"/>
      <c r="E18" s="21">
        <v>5.47</v>
      </c>
      <c r="F18" s="21">
        <v>8.11</v>
      </c>
      <c r="G18" s="21">
        <v>10.68</v>
      </c>
      <c r="H18" s="21">
        <v>13.99</v>
      </c>
      <c r="I18" s="21">
        <v>13.09</v>
      </c>
      <c r="J18" s="19"/>
      <c r="K18" s="19"/>
    </row>
    <row r="19" spans="2:11" ht="15">
      <c r="B19" s="6" t="s">
        <v>28</v>
      </c>
      <c r="C19" s="14"/>
      <c r="D19" s="22"/>
      <c r="E19" s="18">
        <v>10.16</v>
      </c>
      <c r="F19" s="18">
        <v>15.05</v>
      </c>
      <c r="G19" s="18">
        <v>19.84</v>
      </c>
      <c r="H19" s="18">
        <v>25.99</v>
      </c>
      <c r="I19" s="18">
        <v>24.3</v>
      </c>
      <c r="J19" s="19"/>
      <c r="K19" s="19"/>
    </row>
    <row r="21" spans="2:9" ht="15">
      <c r="B21" s="4"/>
      <c r="C21" s="14"/>
      <c r="E21" s="23"/>
      <c r="F21" s="23"/>
      <c r="G21" s="23"/>
      <c r="H21" s="23"/>
      <c r="I21" s="23"/>
    </row>
    <row r="22" spans="2:9" ht="15">
      <c r="B22" s="4"/>
      <c r="C22" s="24"/>
      <c r="E22" s="23"/>
      <c r="F22" s="23"/>
      <c r="G22" s="23"/>
      <c r="H22" s="23"/>
      <c r="I22" s="23"/>
    </row>
    <row r="23" s="16" customFormat="1" ht="15"/>
    <row r="24" ht="15">
      <c r="B24" s="5" t="s">
        <v>25</v>
      </c>
    </row>
    <row r="25" spans="2:9" ht="15">
      <c r="B25" s="2" t="s">
        <v>24</v>
      </c>
      <c r="C25" s="13" t="s">
        <v>50</v>
      </c>
      <c r="D25" s="25">
        <v>0</v>
      </c>
      <c r="E25" s="25">
        <v>1</v>
      </c>
      <c r="F25" s="25">
        <v>2</v>
      </c>
      <c r="G25" s="25">
        <v>3</v>
      </c>
      <c r="H25" s="25">
        <v>4</v>
      </c>
      <c r="I25" s="25">
        <v>5</v>
      </c>
    </row>
    <row r="26" spans="2:9" ht="15">
      <c r="B26" s="4" t="s">
        <v>23</v>
      </c>
      <c r="C26" s="14" t="s">
        <v>48</v>
      </c>
      <c r="D26" s="26">
        <v>13</v>
      </c>
      <c r="E26" s="22">
        <v>10</v>
      </c>
      <c r="F26" s="18">
        <v>11</v>
      </c>
      <c r="G26" s="18">
        <v>12</v>
      </c>
      <c r="H26" s="18">
        <v>13</v>
      </c>
      <c r="I26" s="18">
        <v>14</v>
      </c>
    </row>
    <row r="27" spans="2:9" ht="15">
      <c r="B27" s="2" t="s">
        <v>22</v>
      </c>
      <c r="C27" s="14" t="s">
        <v>49</v>
      </c>
      <c r="D27" s="26">
        <v>0</v>
      </c>
      <c r="E27" s="22">
        <v>22.89</v>
      </c>
      <c r="F27" s="18">
        <v>24.61</v>
      </c>
      <c r="G27" s="18">
        <v>17.78</v>
      </c>
      <c r="H27" s="18">
        <v>33.55</v>
      </c>
      <c r="I27" s="18">
        <v>15.47</v>
      </c>
    </row>
    <row r="28" spans="2:9" ht="15">
      <c r="B28" s="2" t="s">
        <v>21</v>
      </c>
      <c r="C28" s="14" t="s">
        <v>49</v>
      </c>
      <c r="D28" s="26">
        <v>20</v>
      </c>
      <c r="E28" s="22">
        <v>22.64</v>
      </c>
      <c r="F28" s="18">
        <v>23.25</v>
      </c>
      <c r="G28" s="18">
        <v>28.26</v>
      </c>
      <c r="H28" s="18">
        <v>28.59</v>
      </c>
      <c r="I28" s="18">
        <v>30.26</v>
      </c>
    </row>
    <row r="29" spans="2:9" ht="15">
      <c r="B29" s="2" t="s">
        <v>20</v>
      </c>
      <c r="C29" s="14" t="s">
        <v>48</v>
      </c>
      <c r="D29" s="26">
        <v>0</v>
      </c>
      <c r="E29" s="22">
        <v>0</v>
      </c>
      <c r="F29" s="18">
        <v>7.67</v>
      </c>
      <c r="G29" s="18">
        <v>28.12</v>
      </c>
      <c r="H29" s="18">
        <v>0</v>
      </c>
      <c r="I29" s="18">
        <v>31.12</v>
      </c>
    </row>
    <row r="30" spans="2:9" ht="15">
      <c r="B30" s="2" t="s">
        <v>19</v>
      </c>
      <c r="C30" s="14"/>
      <c r="D30" s="26">
        <v>33</v>
      </c>
      <c r="E30" s="22">
        <v>55.52</v>
      </c>
      <c r="F30" s="18">
        <v>66.52</v>
      </c>
      <c r="G30" s="18">
        <v>86.15</v>
      </c>
      <c r="H30" s="18">
        <v>75.14</v>
      </c>
      <c r="I30" s="18">
        <v>90.85</v>
      </c>
    </row>
    <row r="31" spans="2:9" ht="15">
      <c r="B31" s="2" t="s">
        <v>18</v>
      </c>
      <c r="C31" s="14" t="s">
        <v>49</v>
      </c>
      <c r="D31" s="26">
        <v>45</v>
      </c>
      <c r="E31" s="22">
        <v>33.75</v>
      </c>
      <c r="F31" s="18">
        <v>22.5</v>
      </c>
      <c r="G31" s="18">
        <v>11.25</v>
      </c>
      <c r="H31" s="18">
        <v>56.31</v>
      </c>
      <c r="I31" s="18">
        <v>42.23</v>
      </c>
    </row>
    <row r="32" spans="2:9" ht="15">
      <c r="B32" s="3" t="s">
        <v>17</v>
      </c>
      <c r="C32" s="14"/>
      <c r="D32" s="26">
        <v>78</v>
      </c>
      <c r="E32" s="18">
        <v>89.27</v>
      </c>
      <c r="F32" s="18">
        <v>89.02</v>
      </c>
      <c r="G32" s="18">
        <v>97.4</v>
      </c>
      <c r="H32" s="18">
        <v>131.44</v>
      </c>
      <c r="I32" s="18">
        <v>133.08</v>
      </c>
    </row>
    <row r="33" spans="2:9" ht="15">
      <c r="B33" s="2" t="s">
        <v>16</v>
      </c>
      <c r="C33" s="14"/>
      <c r="D33" s="26"/>
      <c r="E33" s="27"/>
      <c r="F33" s="28"/>
      <c r="G33" s="28"/>
      <c r="H33" s="28"/>
      <c r="I33" s="28"/>
    </row>
    <row r="34" spans="2:9" ht="15">
      <c r="B34" s="2" t="s">
        <v>15</v>
      </c>
      <c r="C34" s="14" t="s">
        <v>49</v>
      </c>
      <c r="D34" s="26">
        <v>0</v>
      </c>
      <c r="E34" s="22">
        <v>27.3</v>
      </c>
      <c r="F34" s="18">
        <v>31.88</v>
      </c>
      <c r="G34" s="18">
        <v>38.11</v>
      </c>
      <c r="H34" s="18">
        <v>23.46</v>
      </c>
      <c r="I34" s="18">
        <v>28.84</v>
      </c>
    </row>
    <row r="35" spans="2:9" ht="15">
      <c r="B35" s="2" t="s">
        <v>14</v>
      </c>
      <c r="C35" s="14" t="s">
        <v>48</v>
      </c>
      <c r="D35" s="26">
        <v>33</v>
      </c>
      <c r="E35" s="22">
        <v>5.88</v>
      </c>
      <c r="F35" s="18">
        <v>0</v>
      </c>
      <c r="G35" s="18">
        <v>0</v>
      </c>
      <c r="H35" s="18">
        <v>0</v>
      </c>
      <c r="I35" s="18">
        <v>0</v>
      </c>
    </row>
    <row r="36" spans="2:9" ht="15">
      <c r="B36" s="2" t="s">
        <v>13</v>
      </c>
      <c r="C36" s="14"/>
      <c r="D36" s="26">
        <v>33</v>
      </c>
      <c r="E36" s="22">
        <v>33.18</v>
      </c>
      <c r="F36" s="18">
        <v>31.88</v>
      </c>
      <c r="G36" s="18">
        <v>38.11</v>
      </c>
      <c r="H36" s="18">
        <v>23.46</v>
      </c>
      <c r="I36" s="18">
        <v>28.84</v>
      </c>
    </row>
    <row r="37" spans="2:9" ht="15">
      <c r="B37" s="2" t="s">
        <v>12</v>
      </c>
      <c r="C37" s="14" t="s">
        <v>48</v>
      </c>
      <c r="D37" s="26">
        <v>30</v>
      </c>
      <c r="E37" s="22">
        <v>30.94</v>
      </c>
      <c r="F37" s="18">
        <v>24.24</v>
      </c>
      <c r="G37" s="18">
        <v>17.55</v>
      </c>
      <c r="H37" s="18">
        <v>55.53</v>
      </c>
      <c r="I37" s="18">
        <v>44.37</v>
      </c>
    </row>
    <row r="38" spans="2:9" ht="15">
      <c r="B38" s="2" t="s">
        <v>11</v>
      </c>
      <c r="C38" s="14"/>
      <c r="D38" s="26">
        <v>63</v>
      </c>
      <c r="E38" s="22">
        <v>64.12</v>
      </c>
      <c r="F38" s="18">
        <v>56.13</v>
      </c>
      <c r="G38" s="18">
        <v>55.66</v>
      </c>
      <c r="H38" s="18">
        <v>78.99</v>
      </c>
      <c r="I38" s="18">
        <v>73.21</v>
      </c>
    </row>
    <row r="39" spans="2:9" ht="15">
      <c r="B39" s="2" t="s">
        <v>10</v>
      </c>
      <c r="C39" s="14" t="s">
        <v>47</v>
      </c>
      <c r="D39" s="26">
        <v>15</v>
      </c>
      <c r="E39" s="22">
        <v>15</v>
      </c>
      <c r="F39" s="18">
        <v>15</v>
      </c>
      <c r="G39" s="18">
        <v>15</v>
      </c>
      <c r="H39" s="18">
        <v>15</v>
      </c>
      <c r="I39" s="18">
        <v>15</v>
      </c>
    </row>
    <row r="40" spans="2:9" ht="15">
      <c r="B40" s="2" t="s">
        <v>9</v>
      </c>
      <c r="C40" s="14" t="s">
        <v>46</v>
      </c>
      <c r="D40" s="26">
        <v>0</v>
      </c>
      <c r="E40" s="22">
        <v>0</v>
      </c>
      <c r="F40" s="18">
        <v>2.84</v>
      </c>
      <c r="G40" s="18">
        <v>6.91</v>
      </c>
      <c r="H40" s="18">
        <v>11.47</v>
      </c>
      <c r="I40" s="18">
        <v>20.57</v>
      </c>
    </row>
    <row r="41" spans="2:9" ht="15">
      <c r="B41" s="3" t="s">
        <v>8</v>
      </c>
      <c r="C41" s="14"/>
      <c r="D41" s="26"/>
      <c r="E41" s="22">
        <v>10.16</v>
      </c>
      <c r="F41" s="18">
        <v>15.05</v>
      </c>
      <c r="G41" s="18">
        <v>19.84</v>
      </c>
      <c r="H41" s="18">
        <v>25.99</v>
      </c>
      <c r="I41" s="18">
        <v>24.3</v>
      </c>
    </row>
    <row r="42" spans="2:9" ht="15">
      <c r="B42" s="2" t="s">
        <v>7</v>
      </c>
      <c r="C42" s="14"/>
      <c r="D42" s="26"/>
      <c r="E42" s="22">
        <v>0</v>
      </c>
      <c r="F42" s="18">
        <v>0</v>
      </c>
      <c r="G42" s="18">
        <v>0</v>
      </c>
      <c r="H42" s="18">
        <v>0</v>
      </c>
      <c r="I42" s="18">
        <v>0</v>
      </c>
    </row>
    <row r="43" spans="2:9" ht="15">
      <c r="B43" s="2" t="s">
        <v>6</v>
      </c>
      <c r="C43" s="14"/>
      <c r="D43" s="26">
        <v>78</v>
      </c>
      <c r="E43" s="18">
        <v>89.27</v>
      </c>
      <c r="F43" s="18">
        <v>89.02</v>
      </c>
      <c r="G43" s="18">
        <v>97.4</v>
      </c>
      <c r="H43" s="18">
        <v>131.44</v>
      </c>
      <c r="I43" s="18">
        <v>133.08</v>
      </c>
    </row>
    <row r="44" spans="2:9" ht="15">
      <c r="B44" s="1" t="s">
        <v>5</v>
      </c>
      <c r="C44" s="14"/>
      <c r="D44" s="18">
        <v>0</v>
      </c>
      <c r="E44" s="18">
        <v>0</v>
      </c>
      <c r="F44" s="18">
        <v>0</v>
      </c>
      <c r="G44" s="18">
        <v>0</v>
      </c>
      <c r="H44" s="18">
        <v>0</v>
      </c>
      <c r="I44" s="22">
        <v>0</v>
      </c>
    </row>
    <row r="46" spans="5:9" ht="15">
      <c r="E46" s="29"/>
      <c r="F46" s="29"/>
      <c r="G46" s="29"/>
      <c r="H46" s="29"/>
      <c r="I46" s="29"/>
    </row>
    <row r="47" s="16" customFormat="1" ht="15"/>
    <row r="48" spans="2:10" s="16" customFormat="1" ht="15">
      <c r="B48" s="4" t="s">
        <v>45</v>
      </c>
      <c r="E48" s="13">
        <v>6</v>
      </c>
      <c r="F48" s="13">
        <v>7</v>
      </c>
      <c r="G48" s="13">
        <v>8</v>
      </c>
      <c r="H48" s="13">
        <v>9</v>
      </c>
      <c r="I48" s="13">
        <v>10</v>
      </c>
      <c r="J48" s="13"/>
    </row>
    <row r="49" spans="2:10" s="16" customFormat="1" ht="15">
      <c r="B49" s="4" t="s">
        <v>44</v>
      </c>
      <c r="C49" s="14"/>
      <c r="E49" s="30">
        <v>0.06</v>
      </c>
      <c r="F49" s="30">
        <v>0.055</v>
      </c>
      <c r="G49" s="30">
        <v>0.055</v>
      </c>
      <c r="H49" s="30">
        <v>0.05</v>
      </c>
      <c r="I49" s="30">
        <v>0.045</v>
      </c>
      <c r="J49" s="30"/>
    </row>
    <row r="50" spans="2:10" s="16" customFormat="1" ht="15">
      <c r="B50" s="4" t="s">
        <v>43</v>
      </c>
      <c r="C50" s="24"/>
      <c r="E50" s="30">
        <v>0.02400000000000002</v>
      </c>
      <c r="F50" s="30">
        <v>0.02400000000000002</v>
      </c>
      <c r="G50" s="30">
        <v>0.02400000000000002</v>
      </c>
      <c r="H50" s="30">
        <v>0.02400000000000002</v>
      </c>
      <c r="I50" s="30">
        <v>0.02400000000000002</v>
      </c>
      <c r="J50" s="30"/>
    </row>
    <row r="51" spans="2:10" s="16" customFormat="1" ht="15">
      <c r="B51" s="11" t="s">
        <v>42</v>
      </c>
      <c r="C51" s="24"/>
      <c r="E51" s="30"/>
      <c r="F51" s="30"/>
      <c r="G51" s="30"/>
      <c r="H51" s="30"/>
      <c r="I51" s="30"/>
      <c r="J51" s="30"/>
    </row>
    <row r="52" s="16" customFormat="1" ht="15"/>
    <row r="53" ht="15">
      <c r="B53" s="12" t="s">
        <v>41</v>
      </c>
    </row>
    <row r="54" spans="2:9" ht="15">
      <c r="B54" s="5" t="s">
        <v>40</v>
      </c>
      <c r="E54" s="13">
        <v>6</v>
      </c>
      <c r="F54" s="13">
        <v>7</v>
      </c>
      <c r="G54" s="13">
        <v>8</v>
      </c>
      <c r="H54" s="13">
        <v>9</v>
      </c>
      <c r="I54" s="13">
        <v>10</v>
      </c>
    </row>
    <row r="55" spans="2:9" ht="15">
      <c r="B55" s="10" t="s">
        <v>39</v>
      </c>
      <c r="E55" s="18">
        <v>549.88</v>
      </c>
      <c r="F55" s="18">
        <v>583.73</v>
      </c>
      <c r="G55" s="18">
        <v>616.66</v>
      </c>
      <c r="H55" s="18">
        <v>651.46</v>
      </c>
      <c r="I55" s="18">
        <v>688.22</v>
      </c>
    </row>
    <row r="56" spans="2:9" ht="15">
      <c r="B56" s="10" t="s">
        <v>38</v>
      </c>
      <c r="E56" s="18">
        <v>381.1</v>
      </c>
      <c r="F56" s="18">
        <v>403.19</v>
      </c>
      <c r="G56" s="18">
        <v>424.05</v>
      </c>
      <c r="H56" s="18">
        <v>445.87</v>
      </c>
      <c r="I56" s="18">
        <v>468.82</v>
      </c>
    </row>
    <row r="57" spans="2:9" ht="15">
      <c r="B57" s="8" t="s">
        <v>37</v>
      </c>
      <c r="C57" s="31"/>
      <c r="E57" s="18">
        <v>168.78</v>
      </c>
      <c r="F57" s="18">
        <v>180.54</v>
      </c>
      <c r="G57" s="18">
        <v>192.61</v>
      </c>
      <c r="H57" s="18">
        <v>205.59</v>
      </c>
      <c r="I57" s="18">
        <v>219.4</v>
      </c>
    </row>
    <row r="58" spans="2:9" ht="15">
      <c r="B58" s="8" t="s">
        <v>36</v>
      </c>
      <c r="E58" s="18">
        <v>31.05</v>
      </c>
      <c r="F58" s="18">
        <v>32.41</v>
      </c>
      <c r="G58" s="18">
        <v>33.67</v>
      </c>
      <c r="H58" s="18">
        <v>34.97</v>
      </c>
      <c r="I58" s="18">
        <v>36.33</v>
      </c>
    </row>
    <row r="59" spans="2:9" ht="15">
      <c r="B59" s="9" t="s">
        <v>35</v>
      </c>
      <c r="E59" s="18">
        <v>73.34</v>
      </c>
      <c r="F59" s="18">
        <v>77.35</v>
      </c>
      <c r="G59" s="18">
        <v>81.2</v>
      </c>
      <c r="H59" s="18">
        <v>85.23</v>
      </c>
      <c r="I59" s="18">
        <v>89.47</v>
      </c>
    </row>
    <row r="60" spans="2:9" ht="15">
      <c r="B60" s="7" t="s">
        <v>34</v>
      </c>
      <c r="E60" s="18">
        <v>14.08</v>
      </c>
      <c r="F60" s="18">
        <v>14.08</v>
      </c>
      <c r="G60" s="18">
        <v>14.08</v>
      </c>
      <c r="H60" s="18">
        <v>50</v>
      </c>
      <c r="I60" s="18">
        <v>50</v>
      </c>
    </row>
    <row r="61" spans="2:9" ht="15">
      <c r="B61" s="8" t="s">
        <v>33</v>
      </c>
      <c r="C61" s="31"/>
      <c r="E61" s="18">
        <v>50.31</v>
      </c>
      <c r="F61" s="18">
        <v>56.69</v>
      </c>
      <c r="G61" s="18">
        <v>63.67</v>
      </c>
      <c r="H61" s="18">
        <v>35.38</v>
      </c>
      <c r="I61" s="18">
        <v>43.6</v>
      </c>
    </row>
    <row r="62" spans="2:9" ht="15">
      <c r="B62" s="7" t="s">
        <v>32</v>
      </c>
      <c r="E62" s="18">
        <v>5.14</v>
      </c>
      <c r="F62" s="18">
        <v>4.18</v>
      </c>
      <c r="G62" s="18">
        <v>3.45</v>
      </c>
      <c r="H62" s="18">
        <v>13.1</v>
      </c>
      <c r="I62" s="18">
        <v>11.56</v>
      </c>
    </row>
    <row r="63" spans="2:9" ht="15">
      <c r="B63" s="7" t="s">
        <v>31</v>
      </c>
      <c r="E63" s="18">
        <v>1.9</v>
      </c>
      <c r="F63" s="18">
        <v>2.85</v>
      </c>
      <c r="G63" s="18">
        <v>3.59</v>
      </c>
      <c r="H63" s="18">
        <v>0</v>
      </c>
      <c r="I63" s="18">
        <v>0.82</v>
      </c>
    </row>
    <row r="64" spans="2:9" ht="15">
      <c r="B64" s="7" t="s">
        <v>30</v>
      </c>
      <c r="C64" s="31"/>
      <c r="E64" s="18">
        <v>47.08</v>
      </c>
      <c r="F64" s="18">
        <v>55.37</v>
      </c>
      <c r="G64" s="18">
        <v>63.81</v>
      </c>
      <c r="H64" s="18">
        <v>22.28</v>
      </c>
      <c r="I64" s="18">
        <v>32.86</v>
      </c>
    </row>
    <row r="65" spans="2:9" ht="15">
      <c r="B65" s="7" t="s">
        <v>29</v>
      </c>
      <c r="E65" s="21">
        <v>16.48</v>
      </c>
      <c r="F65" s="21">
        <v>19.38</v>
      </c>
      <c r="G65" s="21">
        <v>22.33</v>
      </c>
      <c r="H65" s="21">
        <v>7.8</v>
      </c>
      <c r="I65" s="21">
        <v>11.5</v>
      </c>
    </row>
    <row r="66" spans="2:9" ht="15">
      <c r="B66" s="6" t="s">
        <v>28</v>
      </c>
      <c r="C66" s="31"/>
      <c r="E66" s="18">
        <v>30.6</v>
      </c>
      <c r="F66" s="18">
        <v>35.99</v>
      </c>
      <c r="G66" s="18">
        <v>41.47</v>
      </c>
      <c r="H66" s="18">
        <v>14.48</v>
      </c>
      <c r="I66" s="18">
        <v>21.36</v>
      </c>
    </row>
    <row r="69" spans="2:9" ht="15">
      <c r="B69" s="16" t="s">
        <v>27</v>
      </c>
      <c r="C69" s="16" t="s">
        <v>26</v>
      </c>
      <c r="D69" s="16"/>
      <c r="E69" s="16"/>
      <c r="F69" s="16"/>
      <c r="G69" s="16"/>
      <c r="H69" s="16"/>
      <c r="I69" s="16"/>
    </row>
    <row r="70" spans="2:9" ht="15">
      <c r="B70" s="5" t="s">
        <v>25</v>
      </c>
      <c r="E70" s="13">
        <v>6</v>
      </c>
      <c r="F70" s="13">
        <v>7</v>
      </c>
      <c r="G70" s="13">
        <v>8</v>
      </c>
      <c r="H70" s="13">
        <v>9</v>
      </c>
      <c r="I70" s="13">
        <v>10</v>
      </c>
    </row>
    <row r="71" spans="2:6" ht="15">
      <c r="B71" s="2" t="s">
        <v>24</v>
      </c>
      <c r="E71" s="32"/>
      <c r="F71" s="32"/>
    </row>
    <row r="72" spans="2:9" ht="15">
      <c r="B72" s="4" t="s">
        <v>23</v>
      </c>
      <c r="E72" s="18">
        <v>14.77</v>
      </c>
      <c r="F72" s="18">
        <v>15.68</v>
      </c>
      <c r="G72" s="18">
        <v>16.57</v>
      </c>
      <c r="H72" s="18">
        <v>17.5</v>
      </c>
      <c r="I72" s="18">
        <v>18.49</v>
      </c>
    </row>
    <row r="73" spans="2:9" ht="15">
      <c r="B73" s="2" t="s">
        <v>22</v>
      </c>
      <c r="E73" s="18">
        <v>28.59</v>
      </c>
      <c r="F73" s="18">
        <v>30.35</v>
      </c>
      <c r="G73" s="18">
        <v>32.07</v>
      </c>
      <c r="H73" s="18">
        <v>33.88</v>
      </c>
      <c r="I73" s="18">
        <v>35.79</v>
      </c>
    </row>
    <row r="74" spans="2:9" ht="15">
      <c r="B74" s="2" t="s">
        <v>21</v>
      </c>
      <c r="E74" s="18">
        <v>22.79</v>
      </c>
      <c r="F74" s="18">
        <v>24.08</v>
      </c>
      <c r="G74" s="18">
        <v>25.32</v>
      </c>
      <c r="H74" s="18">
        <v>26.63</v>
      </c>
      <c r="I74" s="18">
        <v>28</v>
      </c>
    </row>
    <row r="75" spans="2:9" ht="15">
      <c r="B75" s="2" t="s">
        <v>20</v>
      </c>
      <c r="E75" s="18">
        <v>55.06</v>
      </c>
      <c r="F75" s="18">
        <v>76.98</v>
      </c>
      <c r="G75" s="18">
        <v>0</v>
      </c>
      <c r="H75" s="18">
        <v>17.56</v>
      </c>
      <c r="I75" s="18">
        <v>61.26</v>
      </c>
    </row>
    <row r="76" spans="2:9" ht="15">
      <c r="B76" s="2" t="s">
        <v>19</v>
      </c>
      <c r="E76" s="18">
        <v>121.22</v>
      </c>
      <c r="F76" s="18">
        <v>147.1</v>
      </c>
      <c r="G76" s="18">
        <v>73.95</v>
      </c>
      <c r="H76" s="18">
        <v>95.56</v>
      </c>
      <c r="I76" s="18">
        <v>143.53</v>
      </c>
    </row>
    <row r="77" spans="2:9" ht="15">
      <c r="B77" s="2" t="s">
        <v>18</v>
      </c>
      <c r="E77" s="18">
        <v>28.15</v>
      </c>
      <c r="F77" s="18">
        <v>14.08</v>
      </c>
      <c r="G77" s="18">
        <v>200</v>
      </c>
      <c r="H77" s="18">
        <v>150</v>
      </c>
      <c r="I77" s="18">
        <v>100</v>
      </c>
    </row>
    <row r="78" spans="2:9" ht="15">
      <c r="B78" s="3" t="s">
        <v>17</v>
      </c>
      <c r="E78" s="18">
        <v>149.38</v>
      </c>
      <c r="F78" s="18">
        <v>161.18</v>
      </c>
      <c r="G78" s="18">
        <v>273.95</v>
      </c>
      <c r="H78" s="18">
        <v>245.56</v>
      </c>
      <c r="I78" s="18">
        <v>243.53</v>
      </c>
    </row>
    <row r="79" spans="2:9" ht="15">
      <c r="B79" s="2" t="s">
        <v>16</v>
      </c>
      <c r="E79" s="28"/>
      <c r="F79" s="28"/>
      <c r="G79" s="28"/>
      <c r="H79" s="28"/>
      <c r="I79" s="28"/>
    </row>
    <row r="80" spans="2:9" ht="15">
      <c r="B80" s="2" t="s">
        <v>15</v>
      </c>
      <c r="E80" s="18">
        <v>35.49</v>
      </c>
      <c r="F80" s="18">
        <v>38.43</v>
      </c>
      <c r="G80" s="18">
        <v>40.4</v>
      </c>
      <c r="H80" s="18">
        <v>42.48</v>
      </c>
      <c r="I80" s="18">
        <v>44.67</v>
      </c>
    </row>
    <row r="81" spans="2:9" ht="15">
      <c r="B81" s="2" t="s">
        <v>14</v>
      </c>
      <c r="E81" s="18">
        <v>0</v>
      </c>
      <c r="F81" s="18">
        <v>0</v>
      </c>
      <c r="G81" s="18">
        <v>0</v>
      </c>
      <c r="H81" s="18">
        <v>0</v>
      </c>
      <c r="I81" s="18">
        <v>0</v>
      </c>
    </row>
    <row r="82" spans="2:9" ht="15">
      <c r="B82" s="2" t="s">
        <v>13</v>
      </c>
      <c r="E82" s="18">
        <v>35.49</v>
      </c>
      <c r="F82" s="18">
        <v>38.43</v>
      </c>
      <c r="G82" s="18">
        <v>40.4</v>
      </c>
      <c r="H82" s="18">
        <v>42.48</v>
      </c>
      <c r="I82" s="18">
        <v>44.67</v>
      </c>
    </row>
    <row r="83" spans="2:9" ht="15">
      <c r="B83" s="2" t="s">
        <v>12</v>
      </c>
      <c r="E83" s="18">
        <v>39.21</v>
      </c>
      <c r="F83" s="18">
        <v>34.05</v>
      </c>
      <c r="G83" s="18">
        <v>129.19</v>
      </c>
      <c r="H83" s="18">
        <v>114</v>
      </c>
      <c r="I83" s="18">
        <v>98.81</v>
      </c>
    </row>
    <row r="84" spans="2:9" ht="15">
      <c r="B84" s="2" t="s">
        <v>11</v>
      </c>
      <c r="E84" s="18">
        <v>74.7</v>
      </c>
      <c r="F84" s="18">
        <v>72.47</v>
      </c>
      <c r="G84" s="18">
        <v>169.6</v>
      </c>
      <c r="H84" s="18">
        <v>156.48</v>
      </c>
      <c r="I84" s="18">
        <v>143.48</v>
      </c>
    </row>
    <row r="85" spans="2:9" ht="15">
      <c r="B85" s="2" t="s">
        <v>10</v>
      </c>
      <c r="E85" s="18">
        <v>15</v>
      </c>
      <c r="F85" s="18">
        <v>15</v>
      </c>
      <c r="G85" s="18">
        <v>15</v>
      </c>
      <c r="H85" s="18">
        <v>15</v>
      </c>
      <c r="I85" s="18">
        <v>15</v>
      </c>
    </row>
    <row r="86" spans="2:9" ht="15">
      <c r="B86" s="2" t="s">
        <v>9</v>
      </c>
      <c r="E86" s="18">
        <v>29.07</v>
      </c>
      <c r="F86" s="18">
        <v>37.72</v>
      </c>
      <c r="G86" s="18">
        <v>47.88</v>
      </c>
      <c r="H86" s="18">
        <v>59.6</v>
      </c>
      <c r="I86" s="18">
        <v>63.69</v>
      </c>
    </row>
    <row r="87" spans="2:9" ht="15">
      <c r="B87" s="3" t="s">
        <v>8</v>
      </c>
      <c r="E87" s="18">
        <v>30.6</v>
      </c>
      <c r="F87" s="18">
        <v>35.99</v>
      </c>
      <c r="G87" s="18">
        <v>41.47</v>
      </c>
      <c r="H87" s="18">
        <v>14.48</v>
      </c>
      <c r="I87" s="18">
        <v>21.36</v>
      </c>
    </row>
    <row r="88" spans="2:9" ht="15">
      <c r="B88" s="2" t="s">
        <v>7</v>
      </c>
      <c r="E88" s="18">
        <v>0</v>
      </c>
      <c r="F88" s="18">
        <v>0</v>
      </c>
      <c r="G88" s="18">
        <v>0</v>
      </c>
      <c r="H88" s="18">
        <v>0</v>
      </c>
      <c r="I88" s="18">
        <v>0</v>
      </c>
    </row>
    <row r="89" spans="2:9" ht="15">
      <c r="B89" s="2" t="s">
        <v>6</v>
      </c>
      <c r="E89" s="18">
        <v>149.38</v>
      </c>
      <c r="F89" s="18">
        <v>161.18</v>
      </c>
      <c r="G89" s="18">
        <v>273.95</v>
      </c>
      <c r="H89" s="18">
        <v>245.56</v>
      </c>
      <c r="I89" s="18">
        <v>243.53</v>
      </c>
    </row>
    <row r="90" spans="2:9" ht="15">
      <c r="B90" s="1" t="s">
        <v>5</v>
      </c>
      <c r="E90" s="18">
        <v>0</v>
      </c>
      <c r="F90" s="18">
        <v>0</v>
      </c>
      <c r="G90" s="18">
        <v>0</v>
      </c>
      <c r="H90" s="18">
        <v>0</v>
      </c>
      <c r="I90" s="18">
        <v>0</v>
      </c>
    </row>
    <row r="94" ht="15">
      <c r="C94" s="33" t="s">
        <v>4</v>
      </c>
    </row>
    <row r="95" spans="2:13" ht="90" customHeight="1">
      <c r="B95" s="34" t="s">
        <v>3</v>
      </c>
      <c r="C95" s="38" t="s">
        <v>71</v>
      </c>
      <c r="D95" s="35" t="s">
        <v>58</v>
      </c>
      <c r="E95" s="36">
        <f>ROUND(E26/E8,4)</f>
        <v>0.0262</v>
      </c>
      <c r="F95" s="36">
        <f>ROUND(F26/F8,4)</f>
        <v>0.0268</v>
      </c>
      <c r="G95" s="36">
        <f>ROUND(G26/G8,4)</f>
        <v>0.027</v>
      </c>
      <c r="H95" s="36">
        <f>ROUND(H26/H8,4)</f>
        <v>0.0271</v>
      </c>
      <c r="I95" s="36">
        <f>ROUND(I26/I8,4)</f>
        <v>0.0272</v>
      </c>
      <c r="J95" s="37">
        <f>AVERAGE(E95:I95)</f>
        <v>0.026860000000000002</v>
      </c>
      <c r="K95" s="12" t="s">
        <v>53</v>
      </c>
      <c r="L95" s="26">
        <f>+J95*H55</f>
        <v>17.4982156</v>
      </c>
      <c r="M95" s="41">
        <f>+H72</f>
        <v>17.5</v>
      </c>
    </row>
    <row r="96" spans="2:16" ht="159.75" customHeight="1">
      <c r="B96" s="34" t="s">
        <v>2</v>
      </c>
      <c r="C96" s="38" t="s">
        <v>72</v>
      </c>
      <c r="D96" s="35" t="s">
        <v>59</v>
      </c>
      <c r="E96" s="26">
        <f>+E18/E17</f>
        <v>0.3499680102367242</v>
      </c>
      <c r="F96" s="26">
        <f>+F18/F17</f>
        <v>0.3501727115716753</v>
      </c>
      <c r="G96" s="26">
        <f>+G18/G17</f>
        <v>0.34993446920052423</v>
      </c>
      <c r="H96" s="26">
        <f>+H18/H17</f>
        <v>0.34992496248124066</v>
      </c>
      <c r="I96" s="26">
        <f>+I18/I17</f>
        <v>0.3500936079165552</v>
      </c>
      <c r="J96" s="37">
        <f>AVERAGE(E96:I96)</f>
        <v>0.35001875228134394</v>
      </c>
      <c r="K96" s="42" t="s">
        <v>73</v>
      </c>
      <c r="L96" s="26">
        <f>+J96*F64</f>
        <v>19.38053831381801</v>
      </c>
      <c r="M96" s="33" t="s">
        <v>54</v>
      </c>
      <c r="N96" s="40" t="s">
        <v>70</v>
      </c>
      <c r="O96" s="26">
        <f>IF(F64&lt;0,0,F64*I96)</f>
        <v>19.38468307033966</v>
      </c>
      <c r="P96" s="41">
        <f>+F65</f>
        <v>19.38</v>
      </c>
    </row>
    <row r="97" spans="2:10" ht="87.75" customHeight="1">
      <c r="B97" s="34" t="s">
        <v>1</v>
      </c>
      <c r="C97" s="38" t="s">
        <v>74</v>
      </c>
      <c r="D97" s="35" t="s">
        <v>60</v>
      </c>
      <c r="G97" s="36">
        <f>+G16/F29</f>
        <v>0.09256844850065189</v>
      </c>
      <c r="H97" s="36">
        <f>+H16/G29</f>
        <v>0.05761024182076814</v>
      </c>
      <c r="J97" s="33" t="s">
        <v>61</v>
      </c>
    </row>
    <row r="98" spans="3:12" ht="15">
      <c r="C98" s="35"/>
      <c r="D98" s="35" t="s">
        <v>55</v>
      </c>
      <c r="G98" s="37">
        <f>+G97-G5</f>
        <v>-0.0046315514993480605</v>
      </c>
      <c r="H98" s="37">
        <f>+H97-H5</f>
        <v>-0.0028897581792318577</v>
      </c>
      <c r="J98" s="37">
        <f>AVERAGE(E98:I98)</f>
        <v>-0.003760654839289959</v>
      </c>
      <c r="K98" s="12" t="s">
        <v>57</v>
      </c>
      <c r="L98" s="37">
        <f>+(1+H49)*(1+H50)-1+J98</f>
        <v>0.0714393451607102</v>
      </c>
    </row>
    <row r="99" spans="2:9" ht="173.25" customHeight="1">
      <c r="B99" s="34" t="s">
        <v>0</v>
      </c>
      <c r="C99" s="38" t="s">
        <v>75</v>
      </c>
      <c r="D99" s="35" t="s">
        <v>62</v>
      </c>
      <c r="F99" s="36">
        <f>+F8/E8-1</f>
        <v>0.07513435574780458</v>
      </c>
      <c r="G99" s="36">
        <f>+G8/F8-1</f>
        <v>0.08366048133427628</v>
      </c>
      <c r="H99" s="36">
        <f>+H8/G8-1</f>
        <v>0.07852931911255112</v>
      </c>
      <c r="I99" s="36">
        <f>+I8/H8-1</f>
        <v>0.0754819327380456</v>
      </c>
    </row>
    <row r="100" spans="3:10" ht="15">
      <c r="C100" s="39"/>
      <c r="D100" s="35" t="s">
        <v>65</v>
      </c>
      <c r="J100" s="37">
        <f>AVERAGE(F4:I4)</f>
        <v>0.01525</v>
      </c>
    </row>
    <row r="101" spans="2:14" ht="64.5" customHeight="1">
      <c r="B101" s="33" t="s">
        <v>68</v>
      </c>
      <c r="C101" s="39"/>
      <c r="D101" s="35" t="s">
        <v>63</v>
      </c>
      <c r="F101" s="36">
        <f>+(1+F99)/((1+F4)*(1+F2))-1</f>
        <v>0.010996723602464398</v>
      </c>
      <c r="G101" s="36">
        <f>+(1+G99)/((1+G4)*(1+G2))-1</f>
        <v>0.009996394314917945</v>
      </c>
      <c r="H101" s="36">
        <f>+(1+H99)/((1+H4)*(1+H2))-1</f>
        <v>0.01199091636176508</v>
      </c>
      <c r="I101" s="36">
        <f>+(1+I99)/((1+I4)*(1+I2))-1</f>
        <v>0.008001286606194036</v>
      </c>
      <c r="J101" s="37">
        <f>AVERAGE(E101:I101)</f>
        <v>0.010246330221335365</v>
      </c>
      <c r="K101" s="33" t="s">
        <v>64</v>
      </c>
      <c r="L101" s="36">
        <f>+(1+E49)*(1+J101)*(1+J100)-1</f>
        <v>0.08719174196264334</v>
      </c>
      <c r="M101" s="12" t="s">
        <v>66</v>
      </c>
      <c r="N101" s="26">
        <f>+I8*(1+L101)</f>
        <v>560.4473429817426</v>
      </c>
    </row>
    <row r="102" spans="2:4" ht="93.75" customHeight="1">
      <c r="B102" s="33" t="s">
        <v>68</v>
      </c>
      <c r="C102" s="39"/>
      <c r="D102" s="38" t="s">
        <v>69</v>
      </c>
    </row>
    <row r="103" spans="2:15" ht="43.5">
      <c r="B103" s="33" t="s">
        <v>68</v>
      </c>
      <c r="C103" s="39"/>
      <c r="D103" s="35" t="s">
        <v>67</v>
      </c>
      <c r="E103" s="15">
        <v>0.04</v>
      </c>
      <c r="F103" s="15">
        <v>0.035</v>
      </c>
      <c r="G103" s="15">
        <v>0.03</v>
      </c>
      <c r="H103" s="15">
        <v>0.03</v>
      </c>
      <c r="I103" s="15">
        <v>0.03</v>
      </c>
      <c r="K103" s="33" t="s">
        <v>64</v>
      </c>
      <c r="L103" s="36">
        <f>+(1+E103)*(1+J101)*(1+J100)-1</f>
        <v>0.06667869022749917</v>
      </c>
      <c r="M103" s="12" t="s">
        <v>66</v>
      </c>
      <c r="N103" s="26">
        <f>+I8*(1+L103)</f>
        <v>549.8728648122758</v>
      </c>
      <c r="O103" s="41">
        <f>+E55</f>
        <v>549.88</v>
      </c>
    </row>
  </sheetData>
  <sheetProtection/>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IVP</dc:creator>
  <cp:keywords/>
  <dc:description/>
  <cp:lastModifiedBy>Ignacio velez</cp:lastModifiedBy>
  <dcterms:created xsi:type="dcterms:W3CDTF">2008-04-06T10:25:12Z</dcterms:created>
  <dcterms:modified xsi:type="dcterms:W3CDTF">2008-04-08T22:26:22Z</dcterms:modified>
  <cp:category/>
  <cp:version/>
  <cp:contentType/>
  <cp:contentStatus/>
</cp:coreProperties>
</file>