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18855" windowHeight="8160"/>
  </bookViews>
  <sheets>
    <sheet name="Hoja1" sheetId="1" r:id="rId1"/>
    <sheet name="Hoja2" sheetId="2" r:id="rId2"/>
    <sheet name="Hoja3" sheetId="3" r:id="rId3"/>
    <sheet name="Hoja4" sheetId="4" r:id="rId4"/>
  </sheets>
  <calcPr calcId="125725" iterate="1"/>
</workbook>
</file>

<file path=xl/calcChain.xml><?xml version="1.0" encoding="utf-8"?>
<calcChain xmlns="http://schemas.openxmlformats.org/spreadsheetml/2006/main">
  <c r="F9" i="1"/>
  <c r="F8"/>
  <c r="D23"/>
  <c r="D22"/>
  <c r="H12"/>
  <c r="E10"/>
  <c r="E11" s="1"/>
  <c r="E9"/>
  <c r="D8"/>
  <c r="C8"/>
  <c r="B8"/>
  <c r="I30"/>
  <c r="I31"/>
  <c r="I29"/>
  <c r="D25"/>
  <c r="E14"/>
  <c r="E13"/>
  <c r="E8"/>
  <c r="D9" l="1"/>
  <c r="B9"/>
  <c r="C9" s="1"/>
  <c r="B10" l="1"/>
  <c r="F10" l="1"/>
  <c r="C10"/>
  <c r="D10" s="1"/>
  <c r="B11" l="1"/>
  <c r="C11" l="1"/>
  <c r="D11" s="1"/>
  <c r="F11" s="1"/>
</calcChain>
</file>

<file path=xl/sharedStrings.xml><?xml version="1.0" encoding="utf-8"?>
<sst xmlns="http://schemas.openxmlformats.org/spreadsheetml/2006/main" count="97" uniqueCount="79">
  <si>
    <t>SI</t>
  </si>
  <si>
    <t>int</t>
  </si>
  <si>
    <t>abono</t>
  </si>
  <si>
    <t>cuota o pago</t>
  </si>
  <si>
    <t>sf</t>
  </si>
  <si>
    <t>tasa</t>
  </si>
  <si>
    <t>Este ejemplo es similar al 3 (3.1) del cap 2 del libro guía</t>
  </si>
  <si>
    <t>año</t>
  </si>
  <si>
    <t>TNATV</t>
  </si>
  <si>
    <t>TNAMV</t>
  </si>
  <si>
    <t>Tasa nominal</t>
  </si>
  <si>
    <t>Tasa efectiva</t>
  </si>
  <si>
    <t>1) Su empresa recibe un préstamo de $100.000.000 y lo debe pagar en 4 años en pagos iguales, que incluyen el interés sobre saldos. Si la tasa de interés es del 25% anual, ¿cuál es la cuota que debe ser cancelada al final de cada año? De esa cuota uniforme, ¿cuánto es la suma que se amortiza a capital cada año y cuánto el monto de los intereses? Construya la tabla de amortización.</t>
  </si>
  <si>
    <t>Prontoahorro</t>
  </si>
  <si>
    <t>Ahorre-Ya</t>
  </si>
  <si>
    <r>
      <t>3</t>
    </r>
    <r>
      <rPr>
        <sz val="7"/>
        <color theme="1"/>
        <rFont val="Times New Roman"/>
        <family val="1"/>
      </rPr>
      <t xml:space="preserve"> .  </t>
    </r>
    <r>
      <rPr>
        <sz val="11"/>
        <color theme="1"/>
        <rFont val="Calibri"/>
        <family val="2"/>
      </rPr>
      <t>Un proyecto requiere una inversión de $1.000 en el año 0 y $1.100 en el año 1. En el año 2, el proyecto genera un FCL (Flujo de Caja Libre) de $1.200. Para los años 3 y 4, se espera un crecimiento del FCL de 6%. El costo promedio de capital para este proyecto es de 15%. Calcule el VPN del proyecto en el instante 0. Basado en este cálculo ¿aceptaría o rechazaría el proyecto? Explique por qué.</t>
    </r>
  </si>
  <si>
    <t>Año</t>
  </si>
  <si>
    <t>FCL</t>
  </si>
  <si>
    <t>TD</t>
  </si>
  <si>
    <t>VPN</t>
  </si>
  <si>
    <r>
      <rPr>
        <sz val="10"/>
        <color theme="1"/>
        <rFont val="Cambria"/>
        <family val="1"/>
      </rPr>
      <t>4.      </t>
    </r>
    <r>
      <rPr>
        <sz val="11"/>
        <color theme="1"/>
        <rFont val="Calibri"/>
        <family val="2"/>
      </rPr>
      <t xml:space="preserve"> Usted debe sustentar ante la Junta Directiva de Carulla Vivero S.A la escogencia del mejor proyecto entre tres que le han asignado para su estudio. Obtuvo la siguiente información. Usted debe sustentar cuál es la mejor alternativa. Según usted ¿cuál debería ser esa mejor alternativa? El dueño mayoritario de la compañía y Daniel Mejía, Presidente de Carulla Vivero S.A consideran que la mejor es la A porque con la menor inversión obtiene la mayor rentabilidad. Todos están de acuerdo en que la tasa de descuento que se debe usar es 30%.</t>
    </r>
  </si>
  <si>
    <t>t0</t>
  </si>
  <si>
    <t>t1</t>
  </si>
  <si>
    <t>TIR</t>
  </si>
  <si>
    <t>TIRpond</t>
  </si>
  <si>
    <t>RB/Camp</t>
  </si>
  <si>
    <t>A</t>
  </si>
  <si>
    <t>B</t>
  </si>
  <si>
    <t>C</t>
  </si>
  <si>
    <t>Ingeniería Económica</t>
  </si>
  <si>
    <t>Finanzas y Negocios Internacionales</t>
  </si>
  <si>
    <t>Parcial III</t>
  </si>
  <si>
    <t>Mayo 16 de 2009</t>
  </si>
  <si>
    <r>
      <t xml:space="preserve">2) Si la cuenta </t>
    </r>
    <r>
      <rPr>
        <i/>
        <sz val="11"/>
        <color theme="1"/>
        <rFont val="Calibri"/>
        <family val="2"/>
      </rPr>
      <t>Prontoahorro</t>
    </r>
    <r>
      <rPr>
        <sz val="11"/>
        <color theme="1"/>
        <rFont val="Calibri"/>
        <family val="2"/>
      </rPr>
      <t xml:space="preserve"> ofrece una tasa de interés de 39% anual liquidado trimestralmente y vencido y la cuenta </t>
    </r>
    <r>
      <rPr>
        <i/>
        <sz val="11"/>
        <color theme="1"/>
        <rFont val="Calibri"/>
        <family val="2"/>
      </rPr>
      <t>Ahorre-Ya</t>
    </r>
    <r>
      <rPr>
        <sz val="11"/>
        <color theme="1"/>
        <rFont val="Calibri"/>
        <family val="2"/>
      </rPr>
      <t xml:space="preserve"> ofrece 37% anual liquidado mensualmente y vencido, ¿en cuál de las dos abriría una cuenta de ahorros para mantener allí un depósito durante dos años? Este es el Ejerc 15 del cap 2 del libro guía</t>
    </r>
  </si>
  <si>
    <t>aumento del FCL</t>
  </si>
  <si>
    <t>La TIR ponderada y la RB/C ampliada tienen en cuenta explícitamente las dos suposiciones implícitas del VPN, por tanto, la selección de alternativas por medio de esos dos métodos es correcta y coincide con el VPN. Las dos suposiciones tienen que ver con la reinversión de los flujos de caja a la tasa de descuento y que la diferencia entre los montos de la inversión se invierten también a la tasa de descuento. Esto se puede comprobar si se calcula el VPN al 30%</t>
  </si>
  <si>
    <t>Fórmulas</t>
  </si>
  <si>
    <t xml:space="preserve">   =INT.EFECTIVO(D13;4)</t>
  </si>
  <si>
    <t xml:space="preserve">   =INT.EFECTIVO(D14,12)</t>
  </si>
  <si>
    <t>Si dejo mi dinero en la cuenta al final de un año obtengo más en Prontoahorro</t>
  </si>
  <si>
    <t>=VNA(D24,D20:D23)+D19</t>
  </si>
  <si>
    <t>0</t>
  </si>
  <si>
    <t/>
  </si>
  <si>
    <t>100000000</t>
  </si>
  <si>
    <t>1</t>
  </si>
  <si>
    <t>=F7</t>
  </si>
  <si>
    <t>=B8*G8</t>
  </si>
  <si>
    <t>=E8-C8</t>
  </si>
  <si>
    <t>=PMT(G8,A11,-F7)</t>
  </si>
  <si>
    <t>=B8-D8</t>
  </si>
  <si>
    <t>0.25</t>
  </si>
  <si>
    <t>2</t>
  </si>
  <si>
    <t>=F8</t>
  </si>
  <si>
    <t>=B9*G9</t>
  </si>
  <si>
    <t>=E9-C9</t>
  </si>
  <si>
    <t>=E8</t>
  </si>
  <si>
    <t>=B9-D9</t>
  </si>
  <si>
    <t>3</t>
  </si>
  <si>
    <t>=F9</t>
  </si>
  <si>
    <t>=B10*G10</t>
  </si>
  <si>
    <t>=E10-C10</t>
  </si>
  <si>
    <t>=E9</t>
  </si>
  <si>
    <t>=B10-D10</t>
  </si>
  <si>
    <t>4</t>
  </si>
  <si>
    <t>=F10</t>
  </si>
  <si>
    <t>=B11*G11</t>
  </si>
  <si>
    <t>=E11-C11</t>
  </si>
  <si>
    <t>=E10</t>
  </si>
  <si>
    <t>=B11-D11</t>
  </si>
  <si>
    <t>-1000</t>
  </si>
  <si>
    <t>-1100</t>
  </si>
  <si>
    <t>1200</t>
  </si>
  <si>
    <t>=D21*(1+E22)</t>
  </si>
  <si>
    <t>=D22*(1+E23)</t>
  </si>
  <si>
    <t>0.15</t>
  </si>
  <si>
    <t>=E29/(1+$D$32)+D29</t>
  </si>
  <si>
    <t>=E30/(1+$D$32)+D30</t>
  </si>
  <si>
    <t>=E31/(1+$D$32)+D31</t>
  </si>
  <si>
    <t>Otra solución puede ser comparar las tasas periódicas equivalentes (mensuales o trimestrales)</t>
  </si>
</sst>
</file>

<file path=xl/styles.xml><?xml version="1.0" encoding="utf-8"?>
<styleSheet xmlns="http://schemas.openxmlformats.org/spreadsheetml/2006/main">
  <numFmts count="1">
    <numFmt numFmtId="8" formatCode="&quot;$&quot;\ #,##0.00_);[Red]\(&quot;$&quot;\ #,##0.00\)"/>
  </numFmts>
  <fonts count="7">
    <font>
      <sz val="11"/>
      <color theme="1"/>
      <name val="Calibri"/>
      <family val="2"/>
      <scheme val="minor"/>
    </font>
    <font>
      <sz val="11"/>
      <color theme="1"/>
      <name val="Calibri"/>
      <family val="2"/>
      <scheme val="minor"/>
    </font>
    <font>
      <sz val="11"/>
      <color theme="1"/>
      <name val="Calibri"/>
      <family val="2"/>
    </font>
    <font>
      <sz val="7"/>
      <color theme="1"/>
      <name val="Times New Roman"/>
      <family val="1"/>
    </font>
    <font>
      <i/>
      <sz val="11"/>
      <color theme="1"/>
      <name val="Calibri"/>
      <family val="2"/>
    </font>
    <font>
      <sz val="10"/>
      <color theme="1"/>
      <name val="Cambria"/>
      <family val="1"/>
    </font>
    <font>
      <sz val="10"/>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4" fontId="0" fillId="0" borderId="0" xfId="0" applyNumberFormat="1"/>
    <xf numFmtId="9" fontId="0" fillId="0" borderId="0" xfId="0" applyNumberFormat="1"/>
    <xf numFmtId="8" fontId="0" fillId="0" borderId="0" xfId="0" applyNumberFormat="1"/>
    <xf numFmtId="10" fontId="0" fillId="0" borderId="0" xfId="1" applyNumberFormat="1" applyFont="1"/>
    <xf numFmtId="0" fontId="2" fillId="0" borderId="0" xfId="0" quotePrefix="1" applyFont="1" applyAlignment="1">
      <alignment horizontal="left" wrapText="1"/>
    </xf>
    <xf numFmtId="0" fontId="0" fillId="0" borderId="0" xfId="0" quotePrefix="1" applyAlignment="1">
      <alignment horizontal="left"/>
    </xf>
    <xf numFmtId="0" fontId="6" fillId="0" borderId="0" xfId="0" applyFont="1" applyBorder="1"/>
    <xf numFmtId="0" fontId="2" fillId="0" borderId="0" xfId="0" applyFont="1" applyBorder="1" applyAlignment="1">
      <alignment horizontal="center"/>
    </xf>
    <xf numFmtId="0" fontId="2" fillId="0" borderId="0" xfId="0" applyFont="1" applyBorder="1"/>
    <xf numFmtId="0" fontId="2" fillId="0" borderId="0" xfId="0" applyFont="1" applyBorder="1" applyAlignment="1">
      <alignment horizontal="right"/>
    </xf>
    <xf numFmtId="0" fontId="2" fillId="0" borderId="0" xfId="0" applyFont="1" applyFill="1" applyBorder="1"/>
    <xf numFmtId="0" fontId="2" fillId="0" borderId="0" xfId="0" applyFont="1" applyFill="1" applyBorder="1" applyAlignment="1">
      <alignment horizontal="center"/>
    </xf>
    <xf numFmtId="2" fontId="0" fillId="0" borderId="0" xfId="0" applyNumberFormat="1"/>
    <xf numFmtId="10" fontId="2" fillId="0" borderId="0" xfId="0" applyNumberFormat="1" applyFont="1" applyBorder="1" applyAlignment="1">
      <alignment horizontal="right"/>
    </xf>
    <xf numFmtId="4" fontId="0" fillId="0" borderId="0" xfId="0" quotePrefix="1" applyNumberFormat="1" applyAlignment="1">
      <alignment horizontal="left"/>
    </xf>
  </cellXfs>
  <cellStyles count="2">
    <cellStyle name="Normal" xfId="0" builtinId="0"/>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3"/>
  <sheetViews>
    <sheetView tabSelected="1" topLeftCell="A12" workbookViewId="0">
      <selection activeCell="C17" sqref="C17"/>
    </sheetView>
  </sheetViews>
  <sheetFormatPr baseColWidth="10" defaultRowHeight="15"/>
  <cols>
    <col min="2" max="2" width="35" customWidth="1"/>
    <col min="3" max="3" width="12.42578125" customWidth="1"/>
    <col min="4" max="4" width="13.7109375" bestFit="1" customWidth="1"/>
    <col min="5" max="5" width="13.42578125" customWidth="1"/>
    <col min="6" max="6" width="13.85546875" customWidth="1"/>
    <col min="7" max="7" width="8.28515625" bestFit="1" customWidth="1"/>
    <col min="8" max="8" width="13.7109375" bestFit="1" customWidth="1"/>
    <col min="9" max="9" width="4.85546875" bestFit="1" customWidth="1"/>
    <col min="10" max="10" width="6" bestFit="1" customWidth="1"/>
    <col min="11" max="11" width="10.42578125" bestFit="1" customWidth="1"/>
    <col min="12" max="12" width="9.85546875" bestFit="1" customWidth="1"/>
    <col min="13" max="13" width="16.85546875" bestFit="1" customWidth="1"/>
    <col min="14" max="14" width="10.140625" bestFit="1" customWidth="1"/>
    <col min="15" max="15" width="4.5703125" bestFit="1" customWidth="1"/>
  </cols>
  <sheetData>
    <row r="1" spans="1:15">
      <c r="B1" s="5" t="s">
        <v>29</v>
      </c>
      <c r="C1" t="s">
        <v>32</v>
      </c>
    </row>
    <row r="2" spans="1:15">
      <c r="B2" s="5" t="s">
        <v>30</v>
      </c>
    </row>
    <row r="3" spans="1:15">
      <c r="B3" s="5" t="s">
        <v>31</v>
      </c>
    </row>
    <row r="4" spans="1:15" ht="162.75" customHeight="1">
      <c r="B4" s="5" t="s">
        <v>12</v>
      </c>
    </row>
    <row r="5" spans="1:15">
      <c r="A5" t="s">
        <v>6</v>
      </c>
      <c r="I5" t="s">
        <v>36</v>
      </c>
    </row>
    <row r="6" spans="1:15">
      <c r="A6" t="s">
        <v>7</v>
      </c>
      <c r="B6" t="s">
        <v>0</v>
      </c>
      <c r="C6" t="s">
        <v>1</v>
      </c>
      <c r="D6" t="s">
        <v>2</v>
      </c>
      <c r="E6" t="s">
        <v>3</v>
      </c>
      <c r="F6" t="s">
        <v>4</v>
      </c>
      <c r="G6" t="s">
        <v>5</v>
      </c>
      <c r="I6" t="s">
        <v>7</v>
      </c>
      <c r="J6" t="s">
        <v>0</v>
      </c>
      <c r="K6" t="s">
        <v>1</v>
      </c>
      <c r="L6" t="s">
        <v>2</v>
      </c>
      <c r="M6" t="s">
        <v>3</v>
      </c>
      <c r="N6" t="s">
        <v>4</v>
      </c>
      <c r="O6" t="s">
        <v>5</v>
      </c>
    </row>
    <row r="7" spans="1:15">
      <c r="A7">
        <v>0</v>
      </c>
      <c r="F7" s="1">
        <v>100000000</v>
      </c>
      <c r="I7" t="s">
        <v>41</v>
      </c>
      <c r="J7" t="s">
        <v>42</v>
      </c>
      <c r="K7" t="s">
        <v>42</v>
      </c>
      <c r="L7" t="s">
        <v>42</v>
      </c>
      <c r="M7" t="s">
        <v>42</v>
      </c>
      <c r="N7" t="s">
        <v>43</v>
      </c>
      <c r="O7" t="s">
        <v>42</v>
      </c>
    </row>
    <row r="8" spans="1:15">
      <c r="A8">
        <v>1</v>
      </c>
      <c r="B8" s="1">
        <f>F7</f>
        <v>100000000</v>
      </c>
      <c r="C8" s="1">
        <f>B8*G8</f>
        <v>25000000</v>
      </c>
      <c r="D8" s="1">
        <f>E8-C8</f>
        <v>17344173.441734418</v>
      </c>
      <c r="E8" s="1">
        <f>PMT(G8,A11,-F7)</f>
        <v>42344173.441734418</v>
      </c>
      <c r="F8" s="1">
        <f>B8-D8</f>
        <v>82655826.558265582</v>
      </c>
      <c r="G8" s="2">
        <v>0.25</v>
      </c>
      <c r="I8" t="s">
        <v>44</v>
      </c>
      <c r="J8" t="s">
        <v>45</v>
      </c>
      <c r="K8" t="s">
        <v>46</v>
      </c>
      <c r="L8" t="s">
        <v>47</v>
      </c>
      <c r="M8" t="s">
        <v>48</v>
      </c>
      <c r="N8" t="s">
        <v>49</v>
      </c>
      <c r="O8" t="s">
        <v>50</v>
      </c>
    </row>
    <row r="9" spans="1:15">
      <c r="A9">
        <v>2</v>
      </c>
      <c r="B9" s="1">
        <f t="shared" ref="B9:B11" si="0">F8</f>
        <v>82655826.558265582</v>
      </c>
      <c r="C9" s="1">
        <f t="shared" ref="C9:C11" si="1">B9*G9</f>
        <v>20663956.639566395</v>
      </c>
      <c r="D9" s="1">
        <f t="shared" ref="D9:D11" si="2">E9-C9</f>
        <v>21680216.802168023</v>
      </c>
      <c r="E9" s="1">
        <f>E8</f>
        <v>42344173.441734418</v>
      </c>
      <c r="F9" s="1">
        <f t="shared" ref="F9:F11" si="3">B9-D9</f>
        <v>60975609.756097555</v>
      </c>
      <c r="G9" s="2">
        <v>0.25</v>
      </c>
      <c r="I9" t="s">
        <v>51</v>
      </c>
      <c r="J9" t="s">
        <v>52</v>
      </c>
      <c r="K9" t="s">
        <v>53</v>
      </c>
      <c r="L9" t="s">
        <v>54</v>
      </c>
      <c r="M9" t="s">
        <v>55</v>
      </c>
      <c r="N9" t="s">
        <v>56</v>
      </c>
      <c r="O9" t="s">
        <v>50</v>
      </c>
    </row>
    <row r="10" spans="1:15">
      <c r="A10">
        <v>3</v>
      </c>
      <c r="B10" s="1">
        <f t="shared" si="0"/>
        <v>60975609.756097555</v>
      </c>
      <c r="C10" s="1">
        <f t="shared" si="1"/>
        <v>15243902.439024389</v>
      </c>
      <c r="D10" s="1">
        <f t="shared" si="2"/>
        <v>27100271.002710029</v>
      </c>
      <c r="E10" s="1">
        <f t="shared" ref="E10:E11" si="4">E9</f>
        <v>42344173.441734418</v>
      </c>
      <c r="F10" s="1">
        <f t="shared" si="3"/>
        <v>33875338.753387526</v>
      </c>
      <c r="G10" s="2">
        <v>0.25</v>
      </c>
      <c r="I10" t="s">
        <v>57</v>
      </c>
      <c r="J10" t="s">
        <v>58</v>
      </c>
      <c r="K10" t="s">
        <v>59</v>
      </c>
      <c r="L10" t="s">
        <v>60</v>
      </c>
      <c r="M10" t="s">
        <v>61</v>
      </c>
      <c r="N10" t="s">
        <v>62</v>
      </c>
      <c r="O10" t="s">
        <v>50</v>
      </c>
    </row>
    <row r="11" spans="1:15">
      <c r="A11">
        <v>4</v>
      </c>
      <c r="B11" s="1">
        <f t="shared" si="0"/>
        <v>33875338.753387526</v>
      </c>
      <c r="C11" s="1">
        <f t="shared" si="1"/>
        <v>8468834.6883468814</v>
      </c>
      <c r="D11" s="1">
        <f t="shared" si="2"/>
        <v>33875338.753387541</v>
      </c>
      <c r="E11" s="1">
        <f t="shared" si="4"/>
        <v>42344173.441734418</v>
      </c>
      <c r="F11" s="1">
        <f t="shared" si="3"/>
        <v>0</v>
      </c>
      <c r="G11" s="2">
        <v>0.25</v>
      </c>
      <c r="I11" t="s">
        <v>63</v>
      </c>
      <c r="J11" t="s">
        <v>64</v>
      </c>
      <c r="K11" t="s">
        <v>65</v>
      </c>
      <c r="L11" t="s">
        <v>66</v>
      </c>
      <c r="M11" t="s">
        <v>67</v>
      </c>
      <c r="N11" t="s">
        <v>68</v>
      </c>
      <c r="O11" t="s">
        <v>50</v>
      </c>
    </row>
    <row r="12" spans="1:15" ht="150">
      <c r="B12" s="5" t="s">
        <v>33</v>
      </c>
      <c r="D12" t="s">
        <v>10</v>
      </c>
      <c r="E12" t="s">
        <v>11</v>
      </c>
      <c r="F12" t="s">
        <v>36</v>
      </c>
      <c r="H12">
        <f>EFFECT(D13,4)</f>
        <v>0.45083530628906221</v>
      </c>
    </row>
    <row r="13" spans="1:15">
      <c r="B13" t="s">
        <v>13</v>
      </c>
      <c r="C13" t="s">
        <v>8</v>
      </c>
      <c r="D13" s="2">
        <v>0.39</v>
      </c>
      <c r="E13" s="4">
        <f>EFFECT(D13,4)</f>
        <v>0.45083530628906221</v>
      </c>
      <c r="F13" s="15" t="s">
        <v>37</v>
      </c>
    </row>
    <row r="14" spans="1:15">
      <c r="B14" t="s">
        <v>14</v>
      </c>
      <c r="C14" t="s">
        <v>9</v>
      </c>
      <c r="D14" s="2">
        <v>0.37</v>
      </c>
      <c r="E14" s="4">
        <f>EFFECT(D14,12)</f>
        <v>0.43966498814055388</v>
      </c>
      <c r="F14" s="15" t="s">
        <v>38</v>
      </c>
    </row>
    <row r="15" spans="1:15">
      <c r="C15" s="6" t="s">
        <v>39</v>
      </c>
    </row>
    <row r="16" spans="1:15">
      <c r="C16" t="s">
        <v>78</v>
      </c>
    </row>
    <row r="17" spans="2:11" ht="165">
      <c r="B17" s="5" t="s">
        <v>15</v>
      </c>
    </row>
    <row r="18" spans="2:11">
      <c r="C18" t="s">
        <v>16</v>
      </c>
      <c r="D18" t="s">
        <v>17</v>
      </c>
      <c r="E18" t="s">
        <v>34</v>
      </c>
    </row>
    <row r="19" spans="2:11">
      <c r="C19">
        <v>0</v>
      </c>
      <c r="D19" s="1">
        <v>-1000</v>
      </c>
      <c r="F19" s="1" t="s">
        <v>69</v>
      </c>
    </row>
    <row r="20" spans="2:11">
      <c r="C20">
        <v>1</v>
      </c>
      <c r="D20" s="1">
        <v>-1100</v>
      </c>
      <c r="F20" s="1" t="s">
        <v>70</v>
      </c>
    </row>
    <row r="21" spans="2:11">
      <c r="C21">
        <v>2</v>
      </c>
      <c r="D21" s="1">
        <v>1200</v>
      </c>
      <c r="F21" s="1" t="s">
        <v>71</v>
      </c>
    </row>
    <row r="22" spans="2:11">
      <c r="C22">
        <v>3</v>
      </c>
      <c r="D22" s="1">
        <f>D21*(1+E22)</f>
        <v>1272</v>
      </c>
      <c r="E22" s="2">
        <v>0.06</v>
      </c>
      <c r="F22" t="s">
        <v>72</v>
      </c>
    </row>
    <row r="23" spans="2:11">
      <c r="C23">
        <v>4</v>
      </c>
      <c r="D23" s="1">
        <f>D22*(1+E23)</f>
        <v>1348.3200000000002</v>
      </c>
      <c r="E23" s="2">
        <v>0.06</v>
      </c>
      <c r="F23" t="s">
        <v>73</v>
      </c>
    </row>
    <row r="24" spans="2:11">
      <c r="C24" t="s">
        <v>18</v>
      </c>
      <c r="D24" s="2">
        <v>0.15</v>
      </c>
      <c r="F24" t="s">
        <v>74</v>
      </c>
    </row>
    <row r="25" spans="2:11">
      <c r="C25" t="s">
        <v>19</v>
      </c>
      <c r="D25" s="3">
        <f>NPV(D24,D20:D23)+D19</f>
        <v>558.11764537719705</v>
      </c>
      <c r="F25" s="6" t="s">
        <v>40</v>
      </c>
    </row>
    <row r="27" spans="2:11" ht="240">
      <c r="B27" s="5" t="s">
        <v>20</v>
      </c>
    </row>
    <row r="28" spans="2:11">
      <c r="C28" s="7"/>
      <c r="D28" s="8" t="s">
        <v>21</v>
      </c>
      <c r="E28" s="8" t="s">
        <v>22</v>
      </c>
      <c r="F28" s="8" t="s">
        <v>23</v>
      </c>
      <c r="G28" s="8" t="s">
        <v>24</v>
      </c>
      <c r="H28" s="8" t="s">
        <v>25</v>
      </c>
      <c r="I28" s="12" t="s">
        <v>19</v>
      </c>
      <c r="K28" t="s">
        <v>19</v>
      </c>
    </row>
    <row r="29" spans="2:11">
      <c r="C29" s="9" t="s">
        <v>26</v>
      </c>
      <c r="D29" s="10">
        <v>-1</v>
      </c>
      <c r="E29" s="9">
        <v>1.9</v>
      </c>
      <c r="F29" s="14">
        <v>0.9</v>
      </c>
      <c r="G29" s="14">
        <v>0.42</v>
      </c>
      <c r="H29" s="10">
        <v>1.0900000000000001</v>
      </c>
      <c r="I29" s="13">
        <f>E29/(1+$D$32)+D29</f>
        <v>0.46153846153846145</v>
      </c>
      <c r="K29" t="s">
        <v>75</v>
      </c>
    </row>
    <row r="30" spans="2:11">
      <c r="C30" s="9" t="s">
        <v>27</v>
      </c>
      <c r="D30" s="10">
        <v>-2</v>
      </c>
      <c r="E30" s="9">
        <v>3.4</v>
      </c>
      <c r="F30" s="14">
        <v>0.7</v>
      </c>
      <c r="G30" s="14">
        <v>0.46</v>
      </c>
      <c r="H30" s="10">
        <v>1.1200000000000001</v>
      </c>
      <c r="I30" s="13">
        <f t="shared" ref="I30:I31" si="5">E30/(1+$D$32)+D30</f>
        <v>0.61538461538461542</v>
      </c>
      <c r="K30" t="s">
        <v>76</v>
      </c>
    </row>
    <row r="31" spans="2:11">
      <c r="C31" s="9" t="s">
        <v>28</v>
      </c>
      <c r="D31" s="10">
        <v>-5</v>
      </c>
      <c r="E31" s="9">
        <v>8</v>
      </c>
      <c r="F31" s="14">
        <v>0.6</v>
      </c>
      <c r="G31" s="14">
        <v>0.6</v>
      </c>
      <c r="H31" s="10">
        <v>1.23</v>
      </c>
      <c r="I31" s="13">
        <f t="shared" si="5"/>
        <v>1.1538461538461533</v>
      </c>
      <c r="K31" t="s">
        <v>77</v>
      </c>
    </row>
    <row r="32" spans="2:11">
      <c r="C32" s="11" t="s">
        <v>18</v>
      </c>
      <c r="D32" s="2">
        <v>0.3</v>
      </c>
    </row>
    <row r="33" spans="2:2" ht="195">
      <c r="B33" s="5" t="s">
        <v>35</v>
      </c>
    </row>
  </sheetData>
  <sheetProtection password="D478" sheet="1" objects="1" scenarios="1" selectLockedCells="1" selectUnlockedCells="1"/>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Hoja4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IVP</dc:creator>
  <cp:lastModifiedBy>IVP</cp:lastModifiedBy>
  <dcterms:created xsi:type="dcterms:W3CDTF">2009-05-20T02:03:39Z</dcterms:created>
  <dcterms:modified xsi:type="dcterms:W3CDTF">2009-05-20T10:31:04Z</dcterms:modified>
</cp:coreProperties>
</file>